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nwgcloud.sharepoint.com/sites/td0314/Carbon/Energy/Energy Hedging/"/>
    </mc:Choice>
  </mc:AlternateContent>
  <xr:revisionPtr revIDLastSave="0" documentId="8_{1B2250C1-21A6-4103-B65F-2F92DA39F5CF}" xr6:coauthVersionLast="47" xr6:coauthVersionMax="47" xr10:uidLastSave="{00000000-0000-0000-0000-000000000000}"/>
  <bookViews>
    <workbookView xWindow="28680" yWindow="-120" windowWidth="29040" windowHeight="15840" tabRatio="811" activeTab="4" xr2:uid="{E283218E-8BCE-46DA-9C03-BFCAB4C8EFB5}"/>
  </bookViews>
  <sheets>
    <sheet name="Cover sheet" sheetId="55" r:id="rId1"/>
    <sheet name="Energy data" sheetId="54" r:id="rId2"/>
    <sheet name="Energy data - Electricity" sheetId="59" r:id="rId3"/>
    <sheet name="Energy data - Gas" sheetId="60" r:id="rId4"/>
    <sheet name="Energy data - Road fuel" sheetId="61" r:id="rId5"/>
    <sheet name="Energy data - Other" sheetId="63" r:id="rId6"/>
    <sheet name="F_Outputs" sheetId="56" state="hidden" r:id="rId7"/>
  </sheets>
  <externalReferences>
    <externalReference r:id="rId8"/>
  </externalReferences>
  <definedNames>
    <definedName name="_ModelDate">#REF!</definedName>
    <definedName name="_ModelName">#REF!</definedName>
    <definedName name="_ModelStatus">#REF!</definedName>
    <definedName name="_ModelVersion">#REF!</definedName>
    <definedName name="_OrganisationName">#REF!</definedName>
    <definedName name="Million">#REF!</definedName>
    <definedName name="Thousand">#REF!</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61" l="1"/>
  <c r="L8" i="61"/>
  <c r="L8" i="54" s="1"/>
  <c r="M8" i="61"/>
  <c r="M18" i="61" s="1"/>
  <c r="N8" i="61"/>
  <c r="N18" i="61" s="1"/>
  <c r="O8" i="61"/>
  <c r="O18" i="61" s="1"/>
  <c r="P8" i="61"/>
  <c r="P18" i="61" s="1"/>
  <c r="J8" i="61"/>
  <c r="J18" i="61"/>
  <c r="K8" i="54"/>
  <c r="K22" i="54"/>
  <c r="L22" i="54"/>
  <c r="M22" i="54"/>
  <c r="N22" i="54"/>
  <c r="O22" i="54"/>
  <c r="P22" i="54"/>
  <c r="J22" i="54"/>
  <c r="F8" i="54"/>
  <c r="F9" i="54" s="1"/>
  <c r="G8" i="54"/>
  <c r="G9" i="54" s="1"/>
  <c r="H8" i="54"/>
  <c r="H9" i="54" s="1"/>
  <c r="I8" i="54"/>
  <c r="N8" i="54"/>
  <c r="O8" i="54"/>
  <c r="O9" i="54" s="1"/>
  <c r="E8" i="54"/>
  <c r="E14" i="60"/>
  <c r="I9" i="63"/>
  <c r="H9" i="63"/>
  <c r="G9" i="63"/>
  <c r="F9" i="63"/>
  <c r="G18" i="61"/>
  <c r="H18" i="61"/>
  <c r="I18" i="61"/>
  <c r="I19" i="61"/>
  <c r="F19" i="61"/>
  <c r="E18" i="61"/>
  <c r="H15" i="61"/>
  <c r="I15" i="61"/>
  <c r="F15" i="61"/>
  <c r="G9" i="61"/>
  <c r="G19" i="61" s="1"/>
  <c r="H9" i="61"/>
  <c r="H19" i="61" s="1"/>
  <c r="I9" i="61"/>
  <c r="O9" i="61"/>
  <c r="O19" i="61" s="1"/>
  <c r="F9" i="61"/>
  <c r="O19" i="60"/>
  <c r="G19" i="60"/>
  <c r="F18" i="60"/>
  <c r="G18" i="60"/>
  <c r="H18" i="60"/>
  <c r="I18" i="60"/>
  <c r="J18" i="60"/>
  <c r="J19" i="60" s="1"/>
  <c r="K18" i="60"/>
  <c r="L18" i="60"/>
  <c r="M18" i="60"/>
  <c r="M19" i="60" s="1"/>
  <c r="N18" i="60"/>
  <c r="O18" i="60"/>
  <c r="P18" i="60"/>
  <c r="E18" i="60"/>
  <c r="F19" i="60" s="1"/>
  <c r="P12" i="60"/>
  <c r="O12" i="60"/>
  <c r="N12" i="60"/>
  <c r="M12" i="60"/>
  <c r="L12" i="60"/>
  <c r="K12" i="60"/>
  <c r="J12" i="60"/>
  <c r="I12" i="60"/>
  <c r="H12" i="60"/>
  <c r="G12" i="60"/>
  <c r="F12" i="60"/>
  <c r="P8" i="54" l="1"/>
  <c r="P9" i="54" s="1"/>
  <c r="L9" i="54"/>
  <c r="N9" i="54"/>
  <c r="L9" i="61"/>
  <c r="L18" i="61"/>
  <c r="M8" i="54"/>
  <c r="M9" i="54" s="1"/>
  <c r="K18" i="61"/>
  <c r="N9" i="61"/>
  <c r="N19" i="61" s="1"/>
  <c r="M9" i="61"/>
  <c r="M19" i="61" s="1"/>
  <c r="P9" i="61"/>
  <c r="J8" i="54"/>
  <c r="K9" i="61"/>
  <c r="K15" i="61" s="1"/>
  <c r="J9" i="61"/>
  <c r="J15" i="61" s="1"/>
  <c r="I9" i="54"/>
  <c r="P19" i="60"/>
  <c r="H19" i="60"/>
  <c r="L19" i="60"/>
  <c r="K19" i="60"/>
  <c r="I19" i="60"/>
  <c r="K9" i="63"/>
  <c r="O15" i="61"/>
  <c r="G15" i="61"/>
  <c r="J9" i="63"/>
  <c r="N19" i="60"/>
  <c r="M15" i="61" l="1"/>
  <c r="N15" i="61"/>
  <c r="J19" i="61"/>
  <c r="L15" i="61"/>
  <c r="L19" i="61"/>
  <c r="P19" i="61"/>
  <c r="P15" i="61"/>
  <c r="K19" i="61"/>
  <c r="J9" i="54"/>
  <c r="K9" i="54"/>
  <c r="L9" i="63"/>
  <c r="M9" i="63" l="1"/>
  <c r="N9" i="63" l="1"/>
  <c r="O9" i="63" l="1"/>
  <c r="P9" i="63"/>
  <c r="K9" i="60" l="1"/>
  <c r="L9" i="60"/>
  <c r="M9" i="60"/>
  <c r="N9" i="60"/>
  <c r="O9" i="60"/>
  <c r="P9" i="60"/>
  <c r="F18" i="59"/>
  <c r="F19" i="59" s="1"/>
  <c r="G18" i="59"/>
  <c r="G19" i="59" s="1"/>
  <c r="H18" i="59"/>
  <c r="I19" i="59" s="1"/>
  <c r="I18" i="59"/>
  <c r="J18" i="59"/>
  <c r="K18" i="59"/>
  <c r="L18" i="59"/>
  <c r="M18" i="59"/>
  <c r="N18" i="59"/>
  <c r="O18" i="59"/>
  <c r="P18" i="59"/>
  <c r="E18" i="59"/>
  <c r="F14" i="59"/>
  <c r="G15" i="59" s="1"/>
  <c r="G14" i="59"/>
  <c r="H14" i="59"/>
  <c r="I15" i="59" s="1"/>
  <c r="I14" i="59"/>
  <c r="J14" i="59"/>
  <c r="K14" i="59"/>
  <c r="L14" i="59"/>
  <c r="M14" i="59"/>
  <c r="N14" i="59"/>
  <c r="O14" i="59"/>
  <c r="P14" i="59"/>
  <c r="E14" i="59"/>
  <c r="O12" i="59"/>
  <c r="H15" i="59"/>
  <c r="P12" i="59"/>
  <c r="N12" i="59"/>
  <c r="M12" i="59"/>
  <c r="L12" i="59"/>
  <c r="K12" i="59"/>
  <c r="J12" i="59"/>
  <c r="I12" i="59"/>
  <c r="H12" i="59"/>
  <c r="G12" i="59"/>
  <c r="F12" i="59"/>
  <c r="G9" i="59"/>
  <c r="H9" i="59"/>
  <c r="I9" i="59"/>
  <c r="F9" i="59"/>
  <c r="H19" i="59" l="1"/>
  <c r="F15" i="59"/>
  <c r="K14" i="60" l="1"/>
  <c r="L14" i="60"/>
  <c r="L15" i="60" s="1"/>
  <c r="M14" i="60"/>
  <c r="M15" i="60" s="1"/>
  <c r="J22" i="60"/>
  <c r="G14" i="60"/>
  <c r="O14" i="60"/>
  <c r="P14" i="60"/>
  <c r="P15" i="60" s="1"/>
  <c r="I14" i="60"/>
  <c r="F14" i="60"/>
  <c r="N14" i="60"/>
  <c r="N15" i="60" s="1"/>
  <c r="H14" i="60"/>
  <c r="J14" i="60"/>
  <c r="H9" i="60"/>
  <c r="I15" i="60" l="1"/>
  <c r="O15" i="60"/>
  <c r="G15" i="60"/>
  <c r="J15" i="60"/>
  <c r="H15" i="60"/>
  <c r="K22" i="60"/>
  <c r="F15" i="60"/>
  <c r="K15" i="60"/>
  <c r="F18" i="61"/>
  <c r="F14" i="61"/>
  <c r="I9" i="60"/>
  <c r="J9" i="60"/>
  <c r="I14" i="61"/>
  <c r="L22" i="60" l="1"/>
  <c r="J14" i="61"/>
  <c r="G14" i="61"/>
  <c r="H18" i="63"/>
  <c r="H14" i="63"/>
  <c r="F18" i="63"/>
  <c r="F14" i="63"/>
  <c r="H14" i="61"/>
  <c r="M14" i="61"/>
  <c r="F9" i="60"/>
  <c r="E14" i="61"/>
  <c r="I14" i="63"/>
  <c r="I18" i="63"/>
  <c r="I19" i="63" s="1"/>
  <c r="G9" i="60"/>
  <c r="M22" i="60" l="1"/>
  <c r="F15" i="63"/>
  <c r="F19" i="63"/>
  <c r="I15" i="63"/>
  <c r="H19" i="63"/>
  <c r="N14" i="61"/>
  <c r="E14" i="63"/>
  <c r="E18" i="63"/>
  <c r="G18" i="63"/>
  <c r="G19" i="63" s="1"/>
  <c r="G14" i="63"/>
  <c r="G15" i="63" s="1"/>
  <c r="L14" i="61"/>
  <c r="J18" i="63"/>
  <c r="J19" i="63" s="1"/>
  <c r="J14" i="63"/>
  <c r="J15" i="63" s="1"/>
  <c r="K14" i="61"/>
  <c r="N22" i="60" l="1"/>
  <c r="H15" i="63"/>
  <c r="O14" i="61"/>
  <c r="K14" i="63"/>
  <c r="K15" i="63" s="1"/>
  <c r="K18" i="63"/>
  <c r="K19" i="63" s="1"/>
  <c r="L14" i="63"/>
  <c r="L18" i="63"/>
  <c r="O22" i="60" l="1"/>
  <c r="L19" i="63"/>
  <c r="L15" i="63"/>
  <c r="M14" i="63"/>
  <c r="M15" i="63" s="1"/>
  <c r="M18" i="63"/>
  <c r="M19" i="63" s="1"/>
  <c r="P14" i="61"/>
  <c r="P22" i="60" l="1"/>
  <c r="N18" i="63"/>
  <c r="N19" i="63" s="1"/>
  <c r="N14" i="63"/>
  <c r="N15" i="63" s="1"/>
  <c r="O18" i="63" l="1"/>
  <c r="O19" i="63" s="1"/>
  <c r="O14" i="63"/>
  <c r="O15" i="63" s="1"/>
  <c r="P18" i="63" l="1"/>
  <c r="P19" i="63" s="1"/>
  <c r="P14" i="63"/>
  <c r="P15" i="63" s="1"/>
  <c r="R12" i="56" l="1"/>
  <c r="Q12" i="56"/>
  <c r="P12" i="56"/>
  <c r="O12" i="56"/>
  <c r="N12" i="56"/>
  <c r="M12" i="56"/>
  <c r="L12" i="56"/>
  <c r="K12" i="56"/>
  <c r="J12" i="56"/>
  <c r="I12" i="56"/>
  <c r="H12" i="56"/>
  <c r="G12" i="56"/>
  <c r="F12" i="56"/>
  <c r="R11" i="56"/>
  <c r="Q11" i="56"/>
  <c r="P11" i="56"/>
  <c r="O11" i="56"/>
  <c r="N11" i="56"/>
  <c r="M11" i="56"/>
  <c r="L11" i="56"/>
  <c r="K11" i="56"/>
  <c r="J11" i="56"/>
  <c r="I11" i="56"/>
  <c r="H11" i="56"/>
  <c r="G11" i="56"/>
  <c r="F11" i="56"/>
  <c r="R10" i="56"/>
  <c r="Q10" i="56"/>
  <c r="P10" i="56"/>
  <c r="O10" i="56"/>
  <c r="N10" i="56"/>
  <c r="M10" i="56"/>
  <c r="L10" i="56"/>
  <c r="K10" i="56"/>
  <c r="J10" i="56"/>
  <c r="I10" i="56"/>
  <c r="H10" i="56"/>
  <c r="G10" i="56"/>
  <c r="F10" i="56"/>
  <c r="R9" i="56"/>
  <c r="Q9" i="56"/>
  <c r="P9" i="56"/>
  <c r="O9" i="56"/>
  <c r="N9" i="56"/>
  <c r="M9" i="56"/>
  <c r="L9" i="56"/>
  <c r="K9" i="56"/>
  <c r="J9" i="56"/>
  <c r="I9" i="56"/>
  <c r="H9" i="56"/>
  <c r="G9" i="56"/>
  <c r="F9" i="56"/>
  <c r="R8" i="56"/>
  <c r="Q8" i="56"/>
  <c r="P8" i="56"/>
  <c r="O8" i="56"/>
  <c r="N8" i="56"/>
  <c r="M8" i="56"/>
  <c r="L8" i="56"/>
  <c r="K8" i="56"/>
  <c r="J8" i="56"/>
  <c r="I8" i="56"/>
  <c r="H8" i="56"/>
  <c r="G8" i="56"/>
  <c r="F8" i="56"/>
  <c r="R7" i="56"/>
  <c r="Q7" i="56"/>
  <c r="P7" i="56"/>
  <c r="O7" i="56"/>
  <c r="N7" i="56"/>
  <c r="M7" i="56"/>
  <c r="L7" i="56"/>
  <c r="K7" i="56"/>
  <c r="J7" i="56"/>
  <c r="I7" i="56"/>
  <c r="H7" i="56"/>
  <c r="G7" i="56"/>
  <c r="F7" i="56"/>
  <c r="R6" i="56"/>
  <c r="Q6" i="56"/>
  <c r="P6" i="56"/>
  <c r="O6" i="56"/>
  <c r="N6" i="56"/>
  <c r="M6" i="56"/>
  <c r="L6" i="56"/>
  <c r="K6" i="56"/>
  <c r="J6" i="56"/>
  <c r="I6" i="56"/>
  <c r="H6" i="56"/>
  <c r="G6" i="56"/>
  <c r="F6" i="56"/>
  <c r="R5" i="56"/>
  <c r="Q5" i="56"/>
  <c r="P5" i="56"/>
  <c r="O5" i="56"/>
  <c r="N5" i="56"/>
  <c r="M5" i="56"/>
  <c r="L5" i="56"/>
  <c r="K5" i="56"/>
  <c r="J5" i="56"/>
  <c r="I5" i="56"/>
  <c r="H5" i="56"/>
  <c r="G5" i="56"/>
  <c r="F5" i="56"/>
  <c r="R4" i="56"/>
  <c r="Q4" i="56"/>
  <c r="P4" i="56"/>
  <c r="O4" i="56"/>
  <c r="N4" i="56"/>
  <c r="M4" i="56"/>
  <c r="L4" i="56"/>
  <c r="K4" i="56"/>
  <c r="J4" i="56"/>
  <c r="I4" i="56"/>
  <c r="H4" i="56"/>
  <c r="G4" i="56"/>
  <c r="F4" i="56"/>
  <c r="C12" i="56"/>
  <c r="C11" i="56"/>
  <c r="C10" i="56"/>
  <c r="C9" i="56"/>
  <c r="C8" i="56"/>
  <c r="C7" i="56"/>
  <c r="C6" i="56"/>
  <c r="C5" i="56"/>
  <c r="C4" i="56"/>
  <c r="B12" i="56"/>
  <c r="B11" i="56"/>
  <c r="B10" i="56"/>
  <c r="B9" i="56"/>
  <c r="B8" i="56"/>
  <c r="B7" i="56"/>
  <c r="B6" i="56"/>
  <c r="B5" i="56"/>
  <c r="B4" i="56"/>
  <c r="O9" i="59" l="1"/>
  <c r="P9" i="59"/>
  <c r="N9" i="59"/>
  <c r="P15" i="59" l="1"/>
  <c r="N15" i="59"/>
  <c r="N19" i="59"/>
  <c r="P19" i="59" l="1"/>
  <c r="O19" i="59"/>
  <c r="O15" i="59"/>
  <c r="L9" i="59" l="1"/>
  <c r="M9" i="59"/>
  <c r="L19" i="59" l="1"/>
  <c r="M19" i="59"/>
  <c r="L15" i="59"/>
  <c r="M15" i="59"/>
  <c r="J9" i="59" l="1"/>
  <c r="K9" i="59"/>
  <c r="J15" i="59" l="1"/>
  <c r="K15" i="59"/>
  <c r="J19" i="59" l="1"/>
  <c r="K19" i="59"/>
</calcChain>
</file>

<file path=xl/sharedStrings.xml><?xml version="1.0" encoding="utf-8"?>
<sst xmlns="http://schemas.openxmlformats.org/spreadsheetml/2006/main" count="1182" uniqueCount="77">
  <si>
    <t>Units</t>
  </si>
  <si>
    <t>Actual</t>
  </si>
  <si>
    <t>Forecast</t>
  </si>
  <si>
    <t>£/MWh</t>
  </si>
  <si>
    <t>%</t>
  </si>
  <si>
    <t>Consumption forecasts</t>
  </si>
  <si>
    <t>Percentage of forecast energy consumption hedged</t>
  </si>
  <si>
    <t>Line Description</t>
  </si>
  <si>
    <t>DPs</t>
  </si>
  <si>
    <t>2019-20</t>
  </si>
  <si>
    <t>2020-21</t>
  </si>
  <si>
    <t>2021-22</t>
  </si>
  <si>
    <t>2022-23</t>
  </si>
  <si>
    <t>2023-24</t>
  </si>
  <si>
    <t>2024-25</t>
  </si>
  <si>
    <t>2025-26</t>
  </si>
  <si>
    <t>2026-27</t>
  </si>
  <si>
    <t>2027-28</t>
  </si>
  <si>
    <t>2028-29</t>
  </si>
  <si>
    <t>2029-30</t>
  </si>
  <si>
    <t>2018-19</t>
  </si>
  <si>
    <t>Energy price forecasts - Wholesale</t>
  </si>
  <si>
    <t>Energy price forecasts - Retail</t>
  </si>
  <si>
    <t>Nominal import input price - Energy</t>
  </si>
  <si>
    <t>Percentage change in nominal import input price - Energy</t>
  </si>
  <si>
    <t>Nominal export input price - Energy</t>
  </si>
  <si>
    <t>Percentage change in nominal export input price - Energy</t>
  </si>
  <si>
    <t>Net nominal input price - Energy</t>
  </si>
  <si>
    <t>Percentage change in net nominal input price - Energy</t>
  </si>
  <si>
    <t>Additional Information Request - Energy Costs - August 2023</t>
  </si>
  <si>
    <t>Cover sheet</t>
  </si>
  <si>
    <t>Select company</t>
  </si>
  <si>
    <t>AFW</t>
  </si>
  <si>
    <t>ANH</t>
  </si>
  <si>
    <t>BRL</t>
  </si>
  <si>
    <t>HDD</t>
  </si>
  <si>
    <t>NES</t>
  </si>
  <si>
    <t>PRT</t>
  </si>
  <si>
    <t>SES</t>
  </si>
  <si>
    <t>SEW</t>
  </si>
  <si>
    <t>SRN</t>
  </si>
  <si>
    <t>SSC</t>
  </si>
  <si>
    <t>SVE</t>
  </si>
  <si>
    <t>SWB</t>
  </si>
  <si>
    <t xml:space="preserve">TMS </t>
  </si>
  <si>
    <t xml:space="preserve">UUW </t>
  </si>
  <si>
    <t>WSH</t>
  </si>
  <si>
    <t>WSX</t>
  </si>
  <si>
    <t>YKY</t>
  </si>
  <si>
    <t>SBB</t>
  </si>
  <si>
    <t>Ofwat BoN Numbers</t>
  </si>
  <si>
    <t>SUP11_079_PR24</t>
  </si>
  <si>
    <t>SUP11_080_PR24</t>
  </si>
  <si>
    <t>SUP11_081_PR24</t>
  </si>
  <si>
    <t>SUP11_082_PR24</t>
  </si>
  <si>
    <t>SUP11_083_PR24</t>
  </si>
  <si>
    <t>SUP11_084_PR24</t>
  </si>
  <si>
    <t>SUP11_085_PR24</t>
  </si>
  <si>
    <t>SUP11_086_PR24</t>
  </si>
  <si>
    <t>SUP11_087_PR24</t>
  </si>
  <si>
    <r>
      <rPr>
        <b/>
        <u/>
        <sz val="12"/>
        <color theme="1"/>
        <rFont val="Arial"/>
        <family val="2"/>
      </rPr>
      <t>Information request guidance</t>
    </r>
    <r>
      <rPr>
        <sz val="12"/>
        <color theme="1"/>
        <rFont val="Arial"/>
        <family val="2"/>
      </rPr>
      <t xml:space="preserve">
</t>
    </r>
    <r>
      <rPr>
        <u/>
        <sz val="12"/>
        <color theme="1"/>
        <rFont val="Arial"/>
        <family val="2"/>
      </rPr>
      <t xml:space="preserve">On energy price forecasts: </t>
    </r>
    <r>
      <rPr>
        <sz val="12"/>
        <color theme="1"/>
        <rFont val="Arial"/>
        <family val="2"/>
      </rPr>
      <t xml:space="preserve">
Import prices refer to energy which the companies import and consume from the electricity grid. Export prices refer to energy which the companies generate themselves and export to the electricity grid.
Companies should explain how they derived their energy price forecasts. We remind the companies that the SUP11 additional guidance states that the forecasts should be supported with evidence (for example underlying calculations, spreadsheets, analysis and references to source data). If companies are assuming different energy price forecasts across their wholesale and retail business, they should explain why this difference exists, with reference to underlying analysis and sources.
We ask companies to provide an explanation of how this forecast was derived, and to explain what is driving the forecast trend. Where the forecast contains discretionary actions (such as the impact of enhancement schemes or investment in energy generation) the companies should present the impact of these actions on the forecast transparently, and in such a way that can be reconciled with the tables above.
</t>
    </r>
    <r>
      <rPr>
        <u/>
        <sz val="12"/>
        <color theme="1"/>
        <rFont val="Arial"/>
        <family val="2"/>
      </rPr>
      <t xml:space="preserve">On the consumptions forecasts: </t>
    </r>
    <r>
      <rPr>
        <sz val="12"/>
        <color theme="1"/>
        <rFont val="Arial"/>
        <family val="2"/>
      </rPr>
      <t xml:space="preserve">
Companies should set out how much of their forecast consumption is hedged, as at the end of 2022-23. In the commentary provide alongside this table, please could companies explain:
a.	How much of its energy consumption it hedges in advance, and if/how it operates a ‘hedging ladder’.
b.	How much (if any) of its consumption is effectively purchased at spot market prices.
c.	How much (if any) of its consumption is set under long-term offtake contracts.</t>
    </r>
  </si>
  <si>
    <t>Acronym</t>
  </si>
  <si>
    <t>Reference</t>
  </si>
  <si>
    <t>Item description</t>
  </si>
  <si>
    <t>Unit</t>
  </si>
  <si>
    <t>Model</t>
  </si>
  <si>
    <t>2025-30</t>
  </si>
  <si>
    <t>Price Review 2024</t>
  </si>
  <si>
    <t>COST</t>
  </si>
  <si>
    <t>MWH</t>
  </si>
  <si>
    <t>MWh</t>
  </si>
  <si>
    <t>NA</t>
  </si>
  <si>
    <t xml:space="preserve">NWL Comments
This sheet covers grid supplied/delivered electricity.
NWL has used ONLY market forward curves (correct as of September 2023) in forecasting prices – NWL has not sued forecasts as historically such forecasts have failed to account for macro-economic changes and energy market demand side activities. Additionally, market forecast typically cover an envelope of scenarios which this data request does not allow for.
The import price is the sum of the commodity costs (including existing hedges) and non-commodity costs. Non commodity costs are estimated based on market information – notably the publicly available Contracts for Difference Data and forecasts of significant increases in RO charges.
The export price is dominated by commodity price forward curves.
Renewable Energy Guarantee of Origin costs are excluded in line with Ofwat’s Net Zero performance commitment specification.
The hedging level takes account of market transactions, a single long term PPA (which hedges ~25% of NWL’s electricity demand) until 2028/29.
The hedged level excludes the impact of the UK Government’s Contracts for Difference scheme- all UK water companies are classed as “eligible demand” for this scheme and as such make payments through their supply contracts to recompense CfD generators – this effectively means that part of Water Companies demand is naturally hedged. NWL estimates that by 2029/30 the CfD will be equivalent to a 30% hedge. </t>
  </si>
  <si>
    <t>NWL Comments
This sheet covers grid supplied/delivered gas.
NWL has used ONLY market forward curves (correct as of September 2023) in forecasting prices – NWL has not sued forecasts as historically such forecasts have failed to account for macro-economic changes and energy market demand side activities. Additionally, market forecast typically cover an envelope of scenarios which this data request does not allow for.
The import price is the sum of the commodity costs and non-commodity costs. The export price is dominated by commodity price forward curves.
Renewable Energy Guarantee of Origin costs are excluded in line with Ofwat’s Net Zero performance commitment specification.
The hedging level displayed is the “natural hedge” as NWL exports a significant volume of gas – as such the import and export offset (excluding the non-commodity costs applied to gas imports).</t>
  </si>
  <si>
    <t>NWL Comments
This sheet covers road fuels.
NWL has used ONLY market forward curves for Brent as an indicator of road fuel price levels (correct as of September 2023).
No export pricing given as NWL does not produce road fuel.
NWL does not hedge its road fuels.</t>
  </si>
  <si>
    <t>NWL Comments
This sheet covers other fuels (propane, red/white diesel etc).
No forward curve is available, as such a forecast is made based on the changes observed in the other energy vectors.
NWL does not export these vectors.
NWL does not hedge these vectors.</t>
  </si>
  <si>
    <t>NWL Comments
We have provided 4 separate tabs (electricity, gas, road fuels and other) as it is not informative to combine multiple energy vectors. Importantly the differential in price between vectors means that changes in relative consumption will have a significant impact on the avergae price.
Provided above is the overall weighted average price for all energy vectors and the net energy hedged. It is not possible to populate the export line as export occurs only for power and gas and not other vectors and as such the net price is also not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</si>
</sst>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_);\(#,##0\);&quot;-  &quot;;&quot; &quot;@&quot; &quot;"/>
    <numFmt numFmtId="165" formatCode="0.00%_);\-0.00%_);&quot;-  &quot;;&quot; &quot;@&quot; &quot;"/>
    <numFmt numFmtId="166" formatCode="#,##0.0;[Red]\-#,##0.0;&quot;-&quot;_0;&quot; &quot;@&quot; &quot;"/>
    <numFmt numFmtId="167" formatCode="0.0%;[Red]\-0.0%;&quot;-&quot;_0;&quot; &quot;@&quot; &quot;"/>
    <numFmt numFmtId="168" formatCode="#,##0.00;[Red]\-#,##0.00;&quot;-&quot;_0_0;@"/>
    <numFmt numFmtId="169" formatCode="#,##0.00;[Red]\-#,##0.00;&quot;-&quot;_0;&quot; &quot;@&quot; &quot;"/>
    <numFmt numFmtId="170" formatCode="#,##0.000;[Red]\-#,##0.000;&quot;-&quot;_0_0;@"/>
    <numFmt numFmtId="171" formatCode="0%;[Red]\-0%;&quot;-&quot;_0;&quot; &quot;@&quot; &quot;"/>
  </numFmts>
  <fonts count="35" x14ac:knownFonts="1">
    <font>
      <sz val="10"/>
      <color theme="1"/>
      <name val="Arial Nova"/>
      <family val="2"/>
      <scheme val="minor"/>
    </font>
    <font>
      <sz val="11"/>
      <color theme="1"/>
      <name val="Arial Nova"/>
      <family val="2"/>
      <scheme val="minor"/>
    </font>
    <font>
      <sz val="11"/>
      <color theme="1"/>
      <name val="Arial Nova"/>
      <family val="2"/>
      <scheme val="minor"/>
    </font>
    <font>
      <sz val="10"/>
      <name val="Arial Nova"/>
      <family val="2"/>
      <scheme val="minor"/>
    </font>
    <font>
      <sz val="10"/>
      <color theme="0"/>
      <name val="Arial Nova"/>
      <family val="2"/>
      <scheme val="minor"/>
    </font>
    <font>
      <b/>
      <sz val="10"/>
      <color theme="0"/>
      <name val="Arial"/>
      <family val="2"/>
    </font>
    <font>
      <i/>
      <sz val="10"/>
      <color theme="1" tint="0.34998626667073579"/>
      <name val="Arial Nova"/>
      <family val="2"/>
      <scheme val="minor"/>
    </font>
    <font>
      <i/>
      <sz val="10"/>
      <color theme="0" tint="-0.499984740745262"/>
      <name val="Arial Nova"/>
      <family val="2"/>
      <scheme val="minor"/>
    </font>
    <font>
      <sz val="10"/>
      <color theme="1"/>
      <name val="Arial Nova"/>
      <family val="2"/>
      <scheme val="minor"/>
    </font>
    <font>
      <b/>
      <sz val="10"/>
      <color theme="1"/>
      <name val="Arial Nova"/>
      <family val="2"/>
      <scheme val="minor"/>
    </font>
    <font>
      <b/>
      <sz val="10"/>
      <color theme="3"/>
      <name val="Arial Nova"/>
      <family val="2"/>
      <scheme val="minor"/>
    </font>
    <font>
      <sz val="8"/>
      <color rgb="FF3F3F76"/>
      <name val="Arial Nova"/>
      <family val="2"/>
      <scheme val="minor"/>
    </font>
    <font>
      <sz val="10"/>
      <color rgb="FFFA7D00"/>
      <name val="Arial Nova"/>
      <family val="2"/>
      <scheme val="minor"/>
    </font>
    <font>
      <b/>
      <sz val="10"/>
      <color theme="0"/>
      <name val="Arial Nova"/>
      <family val="2"/>
      <scheme val="minor"/>
    </font>
    <font>
      <u/>
      <sz val="10"/>
      <color theme="2"/>
      <name val="Arial Nova"/>
      <family val="2"/>
      <scheme val="minor"/>
    </font>
    <font>
      <b/>
      <sz val="10"/>
      <color theme="2"/>
      <name val="Arial Nova"/>
      <family val="2"/>
      <scheme val="minor"/>
    </font>
    <font>
      <b/>
      <sz val="14"/>
      <color theme="0"/>
      <name val="Arial Nova"/>
      <family val="2"/>
      <scheme val="minor"/>
    </font>
    <font>
      <sz val="10"/>
      <color rgb="FF0070C0"/>
      <name val="Arial Nova"/>
      <family val="2"/>
      <scheme val="minor"/>
    </font>
    <font>
      <sz val="10"/>
      <color rgb="FF00863D"/>
      <name val="Arial Nova"/>
      <family val="2"/>
      <scheme val="minor"/>
    </font>
    <font>
      <sz val="10"/>
      <color rgb="FFFF0000"/>
      <name val="Arial Nova"/>
      <family val="2"/>
      <scheme val="minor"/>
    </font>
    <font>
      <b/>
      <u/>
      <sz val="10"/>
      <color theme="5" tint="-0.24994659260841701"/>
      <name val="Arial Nova"/>
      <family val="2"/>
      <scheme val="minor"/>
    </font>
    <font>
      <sz val="11"/>
      <color rgb="FF9C5700"/>
      <name val="Arial Nova"/>
      <family val="2"/>
      <scheme val="minor"/>
    </font>
    <font>
      <b/>
      <sz val="14"/>
      <color theme="0"/>
      <name val="Arial"/>
      <family val="2"/>
    </font>
    <font>
      <sz val="10"/>
      <color theme="1"/>
      <name val="Arial"/>
      <family val="2"/>
    </font>
    <font>
      <sz val="12"/>
      <color theme="1"/>
      <name val="Arial"/>
      <family val="2"/>
    </font>
    <font>
      <sz val="12"/>
      <name val="Arial"/>
      <family val="2"/>
    </font>
    <font>
      <sz val="12"/>
      <color rgb="FF0078C9"/>
      <name val="Arial"/>
      <family val="2"/>
    </font>
    <font>
      <b/>
      <sz val="15"/>
      <color theme="0"/>
      <name val="Arial"/>
      <family val="2"/>
    </font>
    <font>
      <sz val="11"/>
      <color theme="0"/>
      <name val="Arial"/>
      <family val="2"/>
    </font>
    <font>
      <b/>
      <u/>
      <sz val="12"/>
      <color theme="1"/>
      <name val="Arial"/>
      <family val="2"/>
    </font>
    <font>
      <u/>
      <sz val="12"/>
      <color theme="1"/>
      <name val="Arial"/>
      <family val="2"/>
    </font>
    <font>
      <sz val="11"/>
      <color theme="0"/>
      <name val="Krub"/>
      <charset val="222"/>
    </font>
    <font>
      <sz val="10"/>
      <name val="Arial"/>
      <family val="2"/>
    </font>
    <font>
      <sz val="11"/>
      <color theme="1"/>
      <name val="Arial"/>
      <family val="2"/>
    </font>
    <font>
      <u/>
      <sz val="11"/>
      <color theme="10"/>
      <name val="Arial"/>
      <family val="2"/>
    </font>
  </fonts>
  <fills count="20">
    <fill>
      <patternFill patternType="none"/>
    </fill>
    <fill>
      <patternFill patternType="gray125"/>
    </fill>
    <fill>
      <patternFill patternType="solid">
        <fgColor theme="2" tint="0.79998168889431442"/>
        <bgColor indexed="64"/>
      </patternFill>
    </fill>
    <fill>
      <patternFill patternType="solid">
        <fgColor theme="3"/>
        <bgColor indexed="64"/>
      </patternFill>
    </fill>
    <fill>
      <patternFill patternType="solid">
        <fgColor rgb="FFFFCC99"/>
      </patternFill>
    </fill>
    <fill>
      <patternFill patternType="solid">
        <fgColor theme="2"/>
        <bgColor indexed="64"/>
      </patternFill>
    </fill>
    <fill>
      <patternFill patternType="solid">
        <fgColor theme="0" tint="-0.499984740745262"/>
        <bgColor theme="0" tint="-0.34998626667073579"/>
      </patternFill>
    </fill>
    <fill>
      <patternFill patternType="darkUp">
        <fgColor theme="0"/>
        <bgColor theme="3"/>
      </patternFill>
    </fill>
    <fill>
      <patternFill patternType="solid">
        <fgColor rgb="FFFFFFCC"/>
      </patternFill>
    </fill>
    <fill>
      <patternFill patternType="solid">
        <fgColor theme="0" tint="-4.9989318521683403E-2"/>
        <bgColor indexed="64"/>
      </patternFill>
    </fill>
    <fill>
      <patternFill patternType="solid">
        <fgColor theme="4" tint="0.79998168889431442"/>
        <bgColor theme="6" tint="0.79989013336588644"/>
      </patternFill>
    </fill>
    <fill>
      <patternFill patternType="solid">
        <fgColor theme="0"/>
        <bgColor indexed="64"/>
      </patternFill>
    </fill>
    <fill>
      <patternFill patternType="solid">
        <fgColor theme="6" tint="0.79998168889431442"/>
        <bgColor indexed="64"/>
      </patternFill>
    </fill>
    <fill>
      <patternFill patternType="solid">
        <fgColor rgb="FFFFEB9C"/>
      </patternFill>
    </fill>
    <fill>
      <patternFill patternType="solid">
        <fgColor rgb="FFE0DCD8"/>
        <bgColor indexed="64"/>
      </patternFill>
    </fill>
    <fill>
      <patternFill patternType="solid">
        <fgColor rgb="FFD9D9D9"/>
        <bgColor theme="0"/>
      </patternFill>
    </fill>
    <fill>
      <patternFill patternType="solid">
        <fgColor rgb="FFFFEFCA"/>
        <bgColor indexed="64"/>
      </patternFill>
    </fill>
    <fill>
      <patternFill patternType="solid">
        <fgColor rgb="FFD9D9D9"/>
        <bgColor indexed="64"/>
      </patternFill>
    </fill>
    <fill>
      <patternFill patternType="solid">
        <fgColor rgb="FF002060"/>
        <bgColor indexed="64"/>
      </patternFill>
    </fill>
    <fill>
      <patternFill patternType="solid">
        <fgColor rgb="FFFFFF00"/>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4"/>
      </left>
      <right style="thin">
        <color theme="4"/>
      </right>
      <top style="thin">
        <color theme="4"/>
      </top>
      <bottom style="thin">
        <color theme="4"/>
      </bottom>
      <diagonal/>
    </border>
    <border>
      <left/>
      <right/>
      <top style="thin">
        <color theme="3"/>
      </top>
      <bottom style="thin">
        <color theme="3"/>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style="thin">
        <color indexed="64"/>
      </top>
      <bottom style="thin">
        <color indexed="64"/>
      </bottom>
      <diagonal/>
    </border>
    <border>
      <left style="thick">
        <color rgb="FF808080"/>
      </left>
      <right style="thick">
        <color rgb="FF808080"/>
      </right>
      <top style="thick">
        <color rgb="FF808080"/>
      </top>
      <bottom style="thick">
        <color rgb="FF808080"/>
      </bottom>
      <diagonal/>
    </border>
    <border>
      <left style="thin">
        <color rgb="FF808080"/>
      </left>
      <right style="thin">
        <color rgb="FF808080"/>
      </right>
      <top style="thick">
        <color rgb="FF808080"/>
      </top>
      <bottom style="thin">
        <color rgb="FF808080"/>
      </bottom>
      <diagonal/>
    </border>
    <border>
      <left style="thin">
        <color rgb="FF808080"/>
      </left>
      <right style="thick">
        <color rgb="FF808080"/>
      </right>
      <top style="thick">
        <color rgb="FF808080"/>
      </top>
      <bottom style="thin">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style="thick">
        <color rgb="FF808080"/>
      </left>
      <right style="thin">
        <color rgb="FF808080"/>
      </right>
      <top style="thick">
        <color rgb="FF808080"/>
      </top>
      <bottom/>
      <diagonal/>
    </border>
    <border>
      <left style="thick">
        <color rgb="FF808080"/>
      </left>
      <right style="thin">
        <color rgb="FF808080"/>
      </right>
      <top/>
      <bottom style="thick">
        <color rgb="FF808080"/>
      </bottom>
      <diagonal/>
    </border>
    <border>
      <left style="thin">
        <color rgb="FF808080"/>
      </left>
      <right style="thin">
        <color rgb="FF808080"/>
      </right>
      <top style="thick">
        <color rgb="FF808080"/>
      </top>
      <bottom/>
      <diagonal/>
    </border>
    <border>
      <left style="thin">
        <color rgb="FF808080"/>
      </left>
      <right style="thin">
        <color rgb="FF808080"/>
      </right>
      <top/>
      <bottom style="thick">
        <color rgb="FF80808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8">
    <xf numFmtId="168" fontId="0" fillId="0" borderId="0" applyFont="0" applyFill="0" applyBorder="0" applyProtection="0">
      <alignment vertical="top"/>
    </xf>
    <xf numFmtId="43" fontId="2" fillId="0" borderId="0" applyFont="0" applyFill="0" applyBorder="0" applyAlignment="0" applyProtection="0"/>
    <xf numFmtId="165" fontId="2" fillId="0" borderId="0" applyFont="0" applyFill="0" applyBorder="0" applyProtection="0">
      <alignment vertical="top"/>
    </xf>
    <xf numFmtId="0" fontId="13" fillId="3" borderId="0" applyNumberFormat="0" applyProtection="0">
      <alignment horizontal="left" vertical="center"/>
    </xf>
    <xf numFmtId="0" fontId="10" fillId="0" borderId="0" applyNumberFormat="0" applyProtection="0">
      <alignment horizontal="left" vertical="center"/>
    </xf>
    <xf numFmtId="0" fontId="15" fillId="0" borderId="0" applyNumberFormat="0" applyFill="0" applyBorder="0" applyProtection="0">
      <alignment horizontal="left"/>
    </xf>
    <xf numFmtId="169" fontId="8" fillId="11" borderId="10" applyAlignment="0"/>
    <xf numFmtId="0" fontId="19" fillId="0" borderId="0" applyNumberFormat="0" applyFill="0" applyBorder="0" applyAlignment="0" applyProtection="0"/>
    <xf numFmtId="0" fontId="6" fillId="0" borderId="0" applyNumberFormat="0" applyFill="0" applyBorder="0" applyAlignment="0" applyProtection="0"/>
    <xf numFmtId="0" fontId="3" fillId="7" borderId="0" applyNumberFormat="0" applyFont="0" applyAlignment="0" applyProtection="0"/>
    <xf numFmtId="166" fontId="8" fillId="12" borderId="2" applyNumberFormat="0" applyAlignment="0">
      <protection locked="0"/>
    </xf>
    <xf numFmtId="166" fontId="3" fillId="2" borderId="3" applyNumberFormat="0" applyAlignment="0">
      <alignment horizontal="center"/>
      <protection locked="0"/>
    </xf>
    <xf numFmtId="166" fontId="3" fillId="10" borderId="8" applyNumberFormat="0" applyAlignment="0" applyProtection="0"/>
    <xf numFmtId="0" fontId="17" fillId="0" borderId="10" applyNumberFormat="0" applyFill="0" applyAlignment="0" applyProtection="0"/>
    <xf numFmtId="0" fontId="5" fillId="5" borderId="0" applyAlignment="0" applyProtection="0"/>
    <xf numFmtId="0" fontId="11" fillId="4" borderId="1" applyNumberFormat="0" applyAlignment="0" applyProtection="0"/>
    <xf numFmtId="0" fontId="16" fillId="3" borderId="0" applyAlignment="0" applyProtection="0"/>
    <xf numFmtId="0" fontId="4" fillId="6" borderId="0" applyNumberFormat="0" applyProtection="0">
      <alignment horizontal="left"/>
    </xf>
    <xf numFmtId="164" fontId="4" fillId="0" borderId="4" applyNumberFormat="0" applyProtection="0">
      <alignment vertical="top" shrinkToFit="1"/>
    </xf>
    <xf numFmtId="0" fontId="9" fillId="0" borderId="9" applyNumberFormat="0" applyFill="0" applyAlignment="0" applyProtection="0"/>
    <xf numFmtId="0" fontId="12" fillId="0" borderId="5" applyNumberFormat="0" applyFill="0" applyAlignment="0" applyProtection="0"/>
    <xf numFmtId="0" fontId="8" fillId="8" borderId="6" applyNumberFormat="0" applyFont="0" applyAlignment="0" applyProtection="0"/>
    <xf numFmtId="0" fontId="20" fillId="0" borderId="0" applyNumberFormat="0" applyFill="0" applyBorder="0" applyAlignment="0" applyProtection="0"/>
    <xf numFmtId="41"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0" fontId="14" fillId="0" borderId="0" applyNumberFormat="0" applyFill="0" applyBorder="0" applyAlignment="0" applyProtection="0">
      <alignment vertical="top"/>
    </xf>
    <xf numFmtId="167" fontId="8" fillId="0" borderId="0" applyFont="0" applyFill="0" applyBorder="0" applyProtection="0">
      <alignment vertical="top"/>
    </xf>
    <xf numFmtId="0" fontId="7" fillId="9" borderId="7" applyNumberFormat="0" applyAlignment="0" applyProtection="0"/>
    <xf numFmtId="0" fontId="3" fillId="9" borderId="7" applyNumberFormat="0" applyAlignment="0" applyProtection="0"/>
    <xf numFmtId="0" fontId="18" fillId="0" borderId="10" applyNumberFormat="0" applyFill="0" applyAlignment="0" applyProtection="0"/>
    <xf numFmtId="0" fontId="21" fillId="13" borderId="0" applyNumberFormat="0" applyBorder="0" applyAlignment="0" applyProtection="0"/>
    <xf numFmtId="0" fontId="32" fillId="0" borderId="0"/>
    <xf numFmtId="9" fontId="33" fillId="0" borderId="0" applyFont="0" applyFill="0" applyBorder="0" applyAlignment="0" applyProtection="0"/>
    <xf numFmtId="0" fontId="33" fillId="0" borderId="0"/>
    <xf numFmtId="0" fontId="34" fillId="0" borderId="0" applyNumberFormat="0" applyFill="0" applyBorder="0" applyAlignment="0" applyProtection="0"/>
    <xf numFmtId="0" fontId="32" fillId="0" borderId="0"/>
    <xf numFmtId="0" fontId="1" fillId="0" borderId="0"/>
  </cellStyleXfs>
  <cellXfs count="60">
    <xf numFmtId="168" fontId="0" fillId="0" borderId="0" xfId="0">
      <alignment vertical="top"/>
    </xf>
    <xf numFmtId="0" fontId="22" fillId="3" borderId="0" xfId="16" applyFont="1" applyAlignment="1">
      <alignment vertical="top"/>
    </xf>
    <xf numFmtId="168" fontId="23" fillId="0" borderId="0" xfId="0" applyFont="1">
      <alignment vertical="top"/>
    </xf>
    <xf numFmtId="168" fontId="24" fillId="0" borderId="0" xfId="0" applyFont="1">
      <alignment vertical="top"/>
    </xf>
    <xf numFmtId="168" fontId="24" fillId="0" borderId="11" xfId="0" applyFont="1" applyBorder="1">
      <alignment vertical="top"/>
    </xf>
    <xf numFmtId="168" fontId="24" fillId="0" borderId="11" xfId="0" applyFont="1" applyBorder="1" applyAlignment="1">
      <alignment horizontal="center" vertical="top"/>
    </xf>
    <xf numFmtId="1" fontId="24" fillId="0" borderId="11" xfId="0" applyNumberFormat="1" applyFont="1" applyBorder="1" applyAlignment="1">
      <alignment horizontal="center" vertical="top"/>
    </xf>
    <xf numFmtId="168" fontId="24" fillId="0" borderId="0" xfId="0" applyFont="1" applyAlignment="1">
      <alignment horizontal="center" vertical="top"/>
    </xf>
    <xf numFmtId="168" fontId="24" fillId="15" borderId="11" xfId="9" applyNumberFormat="1" applyFont="1" applyFill="1" applyBorder="1" applyAlignment="1">
      <alignment vertical="top"/>
    </xf>
    <xf numFmtId="170" fontId="25" fillId="16" borderId="11" xfId="31" applyNumberFormat="1" applyFont="1" applyFill="1" applyBorder="1" applyAlignment="1">
      <alignment vertical="top"/>
    </xf>
    <xf numFmtId="171" fontId="25" fillId="16" borderId="11" xfId="27" applyNumberFormat="1" applyFont="1" applyFill="1" applyBorder="1">
      <alignment vertical="top"/>
    </xf>
    <xf numFmtId="168" fontId="26" fillId="14" borderId="12" xfId="0" applyFont="1" applyFill="1" applyBorder="1" applyAlignment="1" applyProtection="1">
      <alignment horizontal="left" vertical="center" wrapText="1"/>
      <protection locked="0"/>
    </xf>
    <xf numFmtId="168" fontId="26" fillId="14" borderId="13" xfId="0" applyFont="1" applyFill="1" applyBorder="1" applyAlignment="1" applyProtection="1">
      <alignment horizontal="center" vertical="center" wrapText="1"/>
      <protection locked="0"/>
    </xf>
    <xf numFmtId="168" fontId="26" fillId="14" borderId="14" xfId="0" applyFont="1" applyFill="1" applyBorder="1" applyAlignment="1" applyProtection="1">
      <alignment horizontal="center" vertical="center" wrapText="1"/>
      <protection locked="0"/>
    </xf>
    <xf numFmtId="168" fontId="26" fillId="14" borderId="15" xfId="0" applyFont="1" applyFill="1" applyBorder="1" applyAlignment="1" applyProtection="1">
      <alignment horizontal="center" vertical="center" wrapText="1"/>
      <protection locked="0"/>
    </xf>
    <xf numFmtId="168" fontId="26" fillId="14" borderId="16" xfId="0" applyFont="1" applyFill="1" applyBorder="1" applyAlignment="1" applyProtection="1">
      <alignment horizontal="center" vertical="center" wrapText="1"/>
      <protection locked="0"/>
    </xf>
    <xf numFmtId="0" fontId="27" fillId="3" borderId="0" xfId="16" applyFont="1" applyAlignment="1">
      <alignment vertical="top"/>
    </xf>
    <xf numFmtId="168" fontId="0" fillId="18" borderId="0" xfId="0" applyFill="1" applyAlignment="1"/>
    <xf numFmtId="168" fontId="0" fillId="0" borderId="0" xfId="0" applyAlignment="1"/>
    <xf numFmtId="168" fontId="28" fillId="0" borderId="0" xfId="0" applyFont="1" applyAlignment="1"/>
    <xf numFmtId="168" fontId="31" fillId="18" borderId="0" xfId="0" applyFont="1" applyFill="1" applyAlignment="1"/>
    <xf numFmtId="168" fontId="0" fillId="0" borderId="0" xfId="0" applyAlignment="1" applyProtection="1">
      <protection locked="0"/>
    </xf>
    <xf numFmtId="170" fontId="25" fillId="19" borderId="11" xfId="31" applyNumberFormat="1" applyFont="1" applyFill="1" applyBorder="1" applyAlignment="1">
      <alignment vertical="top"/>
    </xf>
    <xf numFmtId="10" fontId="24" fillId="0" borderId="0" xfId="0" applyNumberFormat="1" applyFont="1">
      <alignment vertical="top"/>
    </xf>
    <xf numFmtId="171" fontId="25" fillId="19" borderId="11" xfId="27" applyNumberFormat="1" applyFont="1" applyFill="1" applyBorder="1">
      <alignment vertical="top"/>
    </xf>
    <xf numFmtId="9" fontId="25" fillId="19" borderId="11" xfId="27" applyNumberFormat="1" applyFont="1" applyFill="1" applyBorder="1">
      <alignment vertical="top"/>
    </xf>
    <xf numFmtId="168" fontId="24" fillId="17" borderId="21" xfId="0" applyFont="1" applyFill="1" applyBorder="1" applyAlignment="1">
      <alignment vertical="top" wrapText="1"/>
    </xf>
    <xf numFmtId="168" fontId="24" fillId="17" borderId="22" xfId="0" applyFont="1" applyFill="1" applyBorder="1" applyAlignment="1">
      <alignment vertical="top" wrapText="1"/>
    </xf>
    <xf numFmtId="168" fontId="24" fillId="17" borderId="23" xfId="0" applyFont="1" applyFill="1" applyBorder="1" applyAlignment="1">
      <alignment vertical="top" wrapText="1"/>
    </xf>
    <xf numFmtId="168" fontId="24" fillId="17" borderId="24" xfId="0" applyFont="1" applyFill="1" applyBorder="1" applyAlignment="1">
      <alignment vertical="top" wrapText="1"/>
    </xf>
    <xf numFmtId="168" fontId="24" fillId="17" borderId="0" xfId="0" applyFont="1" applyFill="1" applyBorder="1" applyAlignment="1">
      <alignment vertical="top" wrapText="1"/>
    </xf>
    <xf numFmtId="168" fontId="24" fillId="17" borderId="25" xfId="0" applyFont="1" applyFill="1" applyBorder="1" applyAlignment="1">
      <alignment vertical="top" wrapText="1"/>
    </xf>
    <xf numFmtId="168" fontId="0" fillId="0" borderId="24" xfId="0" applyBorder="1" applyAlignment="1">
      <alignment vertical="top" wrapText="1"/>
    </xf>
    <xf numFmtId="168" fontId="0" fillId="0" borderId="0" xfId="0" applyBorder="1" applyAlignment="1">
      <alignment vertical="top" wrapText="1"/>
    </xf>
    <xf numFmtId="168" fontId="0" fillId="0" borderId="25" xfId="0" applyBorder="1" applyAlignment="1">
      <alignment vertical="top" wrapText="1"/>
    </xf>
    <xf numFmtId="168" fontId="0" fillId="0" borderId="26" xfId="0" applyBorder="1" applyAlignment="1">
      <alignment vertical="top" wrapText="1"/>
    </xf>
    <xf numFmtId="168" fontId="0" fillId="0" borderId="4" xfId="0" applyBorder="1" applyAlignment="1">
      <alignment vertical="top" wrapText="1"/>
    </xf>
    <xf numFmtId="168" fontId="0" fillId="0" borderId="27" xfId="0" applyBorder="1" applyAlignment="1">
      <alignment vertical="top" wrapText="1"/>
    </xf>
    <xf numFmtId="168" fontId="24" fillId="19" borderId="21" xfId="0" applyFont="1" applyFill="1" applyBorder="1" applyAlignment="1">
      <alignment vertical="top" wrapText="1"/>
    </xf>
    <xf numFmtId="168" fontId="24" fillId="19" borderId="22" xfId="0" applyFont="1" applyFill="1" applyBorder="1" applyAlignment="1">
      <alignment vertical="top" wrapText="1"/>
    </xf>
    <xf numFmtId="168" fontId="24" fillId="19" borderId="23" xfId="0" applyFont="1" applyFill="1" applyBorder="1" applyAlignment="1">
      <alignment vertical="top" wrapText="1"/>
    </xf>
    <xf numFmtId="168" fontId="24" fillId="19" borderId="24" xfId="0" applyFont="1" applyFill="1" applyBorder="1" applyAlignment="1">
      <alignment vertical="top" wrapText="1"/>
    </xf>
    <xf numFmtId="168" fontId="24" fillId="19" borderId="0" xfId="0" applyFont="1" applyFill="1" applyBorder="1" applyAlignment="1">
      <alignment vertical="top" wrapText="1"/>
    </xf>
    <xf numFmtId="168" fontId="24" fillId="19" borderId="25" xfId="0" applyFont="1" applyFill="1" applyBorder="1" applyAlignment="1">
      <alignment vertical="top" wrapText="1"/>
    </xf>
    <xf numFmtId="168" fontId="0" fillId="19" borderId="24" xfId="0" applyFont="1" applyFill="1" applyBorder="1" applyAlignment="1">
      <alignment vertical="top" wrapText="1"/>
    </xf>
    <xf numFmtId="168" fontId="0" fillId="19" borderId="0" xfId="0" applyFont="1" applyFill="1" applyBorder="1" applyAlignment="1">
      <alignment vertical="top" wrapText="1"/>
    </xf>
    <xf numFmtId="168" fontId="0" fillId="19" borderId="25" xfId="0" applyFont="1" applyFill="1" applyBorder="1" applyAlignment="1">
      <alignment vertical="top" wrapText="1"/>
    </xf>
    <xf numFmtId="168" fontId="0" fillId="19" borderId="26" xfId="0" applyFont="1" applyFill="1" applyBorder="1" applyAlignment="1">
      <alignment vertical="top" wrapText="1"/>
    </xf>
    <xf numFmtId="168" fontId="0" fillId="19" borderId="4" xfId="0" applyFont="1" applyFill="1" applyBorder="1" applyAlignment="1">
      <alignment vertical="top" wrapText="1"/>
    </xf>
    <xf numFmtId="168" fontId="0" fillId="19" borderId="27" xfId="0" applyFont="1" applyFill="1" applyBorder="1" applyAlignment="1">
      <alignment vertical="top" wrapText="1"/>
    </xf>
    <xf numFmtId="168" fontId="26" fillId="14" borderId="17" xfId="0" applyFont="1" applyFill="1" applyBorder="1" applyAlignment="1" applyProtection="1">
      <alignment horizontal="center" vertical="center" wrapText="1"/>
      <protection locked="0"/>
    </xf>
    <xf numFmtId="168" fontId="0" fillId="0" borderId="18" xfId="0" applyBorder="1" applyAlignment="1">
      <alignment horizontal="center" vertical="center" wrapText="1"/>
    </xf>
    <xf numFmtId="168" fontId="26" fillId="14" borderId="19" xfId="0" applyFont="1" applyFill="1" applyBorder="1" applyAlignment="1" applyProtection="1">
      <alignment horizontal="center" vertical="center" wrapText="1"/>
      <protection locked="0"/>
    </xf>
    <xf numFmtId="168" fontId="0" fillId="0" borderId="20" xfId="0" applyBorder="1" applyAlignment="1">
      <alignment horizontal="center" vertical="center" wrapText="1"/>
    </xf>
    <xf numFmtId="168" fontId="0" fillId="19" borderId="24" xfId="0" applyFill="1" applyBorder="1" applyAlignment="1">
      <alignment vertical="top" wrapText="1"/>
    </xf>
    <xf numFmtId="168" fontId="0" fillId="19" borderId="0" xfId="0" applyFill="1" applyBorder="1" applyAlignment="1">
      <alignment vertical="top" wrapText="1"/>
    </xf>
    <xf numFmtId="168" fontId="0" fillId="19" borderId="25" xfId="0" applyFill="1" applyBorder="1" applyAlignment="1">
      <alignment vertical="top" wrapText="1"/>
    </xf>
    <xf numFmtId="168" fontId="0" fillId="19" borderId="26" xfId="0" applyFill="1" applyBorder="1" applyAlignment="1">
      <alignment vertical="top" wrapText="1"/>
    </xf>
    <xf numFmtId="168" fontId="0" fillId="19" borderId="4" xfId="0" applyFill="1" applyBorder="1" applyAlignment="1">
      <alignment vertical="top" wrapText="1"/>
    </xf>
    <xf numFmtId="168" fontId="0" fillId="19" borderId="27" xfId="0" applyFill="1" applyBorder="1" applyAlignment="1">
      <alignment vertical="top" wrapText="1"/>
    </xf>
  </cellXfs>
  <cellStyles count="38">
    <cellStyle name="]_x000d__x000a_Zoomed=1_x000d__x000a_Row=0_x000d__x000a_Column=0_x000d__x000a_Height=0_x000d__x000a_Width=0_x000d__x000a_FontName=FoxFont_x000d__x000a_FontStyle=0_x000d__x000a_FontSize=9_x000d__x000a_PrtFontName=FoxPrin" xfId="32" xr:uid="{A1183BC4-D864-4DCB-848C-B89A761D01BC}"/>
    <cellStyle name="Blank" xfId="9" xr:uid="{6F8C9B7A-5753-4CC2-9357-1897D8D36160}"/>
    <cellStyle name="Calculation" xfId="6" builtinId="22" customBuiltin="1"/>
    <cellStyle name="Check Cell" xfId="28" builtinId="23" customBuiltin="1"/>
    <cellStyle name="Column Head" xfId="14" xr:uid="{6CB1F8E2-7B7F-4F3C-A767-20F4ED41B679}"/>
    <cellStyle name="Comma" xfId="1" builtinId="3" hidden="1"/>
    <cellStyle name="Comma [0]" xfId="23" builtinId="6" hidden="1"/>
    <cellStyle name="Currency" xfId="24" builtinId="4" hidden="1"/>
    <cellStyle name="Currency [0]" xfId="25" builtinId="7" hidden="1"/>
    <cellStyle name="End" xfId="18" xr:uid="{9AAE7D78-F2B7-490A-8503-5995A80C9AF3}"/>
    <cellStyle name="Explanatory Text" xfId="8" builtinId="53" customBuiltin="1"/>
    <cellStyle name="From Elsewhere" xfId="13" xr:uid="{AB00C835-CBB4-4794-B0E3-CC9297AEEB25}"/>
    <cellStyle name="Heading 1" xfId="3" builtinId="16" customBuiltin="1"/>
    <cellStyle name="Heading 2" xfId="4" builtinId="17" customBuiltin="1"/>
    <cellStyle name="Heading 3" xfId="5" builtinId="18" customBuiltin="1"/>
    <cellStyle name="Heading 4" xfId="22" builtinId="19" customBuiltin="1"/>
    <cellStyle name="Hyperlink" xfId="26" builtinId="8" customBuiltin="1"/>
    <cellStyle name="Hyperlink 2" xfId="35" xr:uid="{948745AE-335F-4C62-A85A-007E7AD331C7}"/>
    <cellStyle name="Input" xfId="15" builtinId="20" hidden="1" customBuiltin="1"/>
    <cellStyle name="Input (Fixed)" xfId="10" xr:uid="{17AC8B73-D4C8-44A1-9354-B5F01893807E}"/>
    <cellStyle name="Input (User)" xfId="11" xr:uid="{E7C81BFE-494E-456C-9BDC-ECBBFB847F6F}"/>
    <cellStyle name="Linked Cell" xfId="20" builtinId="24" hidden="1"/>
    <cellStyle name="Neutral" xfId="31" builtinId="28"/>
    <cellStyle name="Normal" xfId="0" builtinId="0" customBuiltin="1"/>
    <cellStyle name="Normal 2" xfId="37" xr:uid="{C7D0B5EF-C154-4F7A-B4AA-AAD99941C6B1}"/>
    <cellStyle name="Normal 3" xfId="36" xr:uid="{F93D0F2C-D3B2-4345-A67E-3D7822047409}"/>
    <cellStyle name="Normal 3 2 4 4" xfId="34" xr:uid="{4E051FCE-4ABD-4FD8-8CCD-D5CB13CE8A67}"/>
    <cellStyle name="Note" xfId="21" builtinId="10" hidden="1"/>
    <cellStyle name="Output" xfId="29" builtinId="21" customBuiltin="1"/>
    <cellStyle name="Percent" xfId="2" builtinId="5" hidden="1" customBuiltin="1"/>
    <cellStyle name="Percent" xfId="27" xr:uid="{2D56A3A0-C6B9-4A13-85CE-E3DE260AE0B6}"/>
    <cellStyle name="Percent 2" xfId="33" xr:uid="{AF0D3B2C-2CD3-4CA6-9A14-58539C0121AF}"/>
    <cellStyle name="Tab Subtitle" xfId="17" xr:uid="{CFC5BC38-AC6C-40D9-8C3C-B0BA5273E17F}"/>
    <cellStyle name="Tab Title" xfId="16" xr:uid="{2D2FE35B-C679-4749-AE8D-D16576D9FDA1}"/>
    <cellStyle name="Total" xfId="19" builtinId="25" customBuiltin="1"/>
    <cellStyle name="Unique Formula" xfId="12" xr:uid="{E9700484-7120-453C-99DA-346BFE94F54A}"/>
    <cellStyle name="Used elsewhere" xfId="30" xr:uid="{3D199E84-775D-4810-8150-C7F3E32D8183}"/>
    <cellStyle name="Warning Text" xfId="7" builtinId="11" customBuiltin="1"/>
  </cellStyles>
  <dxfs count="1">
    <dxf>
      <font>
        <color rgb="FF9C0006"/>
      </font>
      <fill>
        <patternFill>
          <fgColor indexed="64"/>
          <bgColor rgb="FFFFC7CE"/>
        </patternFill>
      </fill>
    </dxf>
  </dxfs>
  <tableStyles count="0" defaultTableStyle="TableStyleMedium2" defaultPivotStyle="PivotStyleLight16"/>
  <colors>
    <mruColors>
      <color rgb="FFD9D9D9"/>
      <color rgb="FFFFEFCA"/>
      <color rgb="FFE0DCD8"/>
      <color rgb="FF008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dropbox/PR19%20Data%20Capture/SitePages/Home.aspx?xsdata=MDV8MDF8fGVjMGU2NWNlNjc0OTQxNjI3MTIwMDhkYjdiYWNkYjM5fDQyYTkyZjBlOTk2YTQxYjI4NTEyM2VkMjM3YWI4MzEzfDB8MHw2MzgyMzk3NTQ1NDU2MjMzMjh8VW5rbm93bnxWR1ZoYlhOVFpXTjFjbWwwZVZObGNuWnBZMlY4ZXlKV0lqb2lNQzR3TGpBd01EQWlMQ0pRSWpvaVYybHVNeklpTENKQlRpSTZJazkwYUdWeUlpd2lWMVFpT2pFeGZRPT18MXxMMk5vWVhSekx6RTVPall6WVdVek1EZ3dMVE5qWW1FdE5HVXhOQzA0TmpZNExUSTNNVGhpTWpaalltUmlNMTlrWXpjd05tWTNPQzFqTmpReExUUTFZakF0T1ROa1ppMWxORGt5WlRjd05qSmlPV0ZBZFc1eExtZGliQzV6Y0dGalpYTXZiV1Z6YzJGblpYTXZNVFk0T0RNM09EWTFNell5TUE9PXxjMTViOWJmOTA1MTc0YmYyMGVkNzA4ZGI3YmFjZGIzN3xlNTk5MjZhZGY1OWE0NTJhYWEyNWI3Y2QwNTA0OTI4Mg%3D%3D&amp;sdata=RVN6MHQ2ZGNQcEFWSUNqaUdNQlQ4VEJvTjdnczhOTVIwT2toaHNwejczaz0%3D&amp;ovuser=42a92f0e-996a-41b2-8512-3ed237ab8313%2CAlex.Whitmarsh%40ofwat.gov.uk&amp;OR=Teams-HL&amp;CT=1688379329458&amp;clickparams=eyJBcHBOYW1lIjoiVGVhbXMtRGVza3RvcCIsIkFwcFZlcnNpb24iOiIyNy8yMzA2MDQwMTEzOCIsIkhhc0ZlZGVyYXRlZFVzZXIiOmZhbHNlfQ%3D%3D" TargetMode="Externa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2</xdr:rowOff>
    </xdr:from>
    <xdr:to>
      <xdr:col>16</xdr:col>
      <xdr:colOff>0</xdr:colOff>
      <xdr:row>32</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D48FF2B9-B7C6-4E3A-9565-A2967E514CD9}"/>
            </a:ext>
          </a:extLst>
        </xdr:cNvPr>
        <xdr:cNvSpPr txBox="1"/>
      </xdr:nvSpPr>
      <xdr:spPr>
        <a:xfrm>
          <a:off x="133350" y="442915"/>
          <a:ext cx="10229850" cy="53625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Krub" panose="00000500000000000000" pitchFamily="2" charset="-34"/>
              <a:ea typeface="+mn-ea"/>
              <a:cs typeface="Krub" panose="00000500000000000000" pitchFamily="2" charset="-34"/>
            </a:rPr>
            <a:t>Please supply the following information as part of their PR24 business plan submission on 2 October:</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u="sng">
              <a:solidFill>
                <a:schemeClr val="dk1"/>
              </a:solidFill>
              <a:effectLst/>
              <a:latin typeface="Krub" panose="00000500000000000000" pitchFamily="2" charset="-34"/>
              <a:ea typeface="+mn-ea"/>
              <a:cs typeface="Krub" panose="00000500000000000000" pitchFamily="2" charset="-34"/>
            </a:rPr>
            <a:t>(1)</a:t>
          </a:r>
          <a:r>
            <a:rPr lang="en-GB" sz="1100" u="sng" baseline="0">
              <a:solidFill>
                <a:schemeClr val="dk1"/>
              </a:solidFill>
              <a:effectLst/>
              <a:latin typeface="Krub" panose="00000500000000000000" pitchFamily="2" charset="-34"/>
              <a:ea typeface="+mn-ea"/>
              <a:cs typeface="Krub" panose="00000500000000000000" pitchFamily="2" charset="-34"/>
            </a:rPr>
            <a:t> </a:t>
          </a:r>
          <a:r>
            <a:rPr lang="en-GB" sz="1100" u="sng">
              <a:solidFill>
                <a:schemeClr val="dk1"/>
              </a:solidFill>
              <a:effectLst/>
              <a:latin typeface="Krub" panose="00000500000000000000" pitchFamily="2" charset="-34"/>
              <a:ea typeface="+mn-ea"/>
              <a:cs typeface="Krub" panose="00000500000000000000" pitchFamily="2" charset="-34"/>
            </a:rPr>
            <a:t>Energy prices – actual and forecasts</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a:solidFill>
                <a:schemeClr val="dk1"/>
              </a:solidFill>
              <a:effectLst/>
              <a:latin typeface="Krub" panose="00000500000000000000" pitchFamily="2" charset="-34"/>
              <a:ea typeface="+mn-ea"/>
              <a:cs typeface="Krub" panose="00000500000000000000" pitchFamily="2" charset="-34"/>
            </a:rPr>
            <a:t>Please provide actual and forecast nominal input and export energy prices between 2018-19 and 2029-30:</a:t>
          </a:r>
        </a:p>
        <a:p>
          <a:pPr lvl="0"/>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Import prices refer to energy which the companies import and consume from the electricity grid. </a:t>
          </a:r>
        </a:p>
        <a:p>
          <a:pPr lvl="0"/>
          <a:r>
            <a:rPr lang="en-GB" sz="1100">
              <a:solidFill>
                <a:schemeClr val="dk1"/>
              </a:solidFill>
              <a:effectLst/>
              <a:latin typeface="Krub" panose="00000500000000000000" pitchFamily="2" charset="-34"/>
              <a:ea typeface="+mn-ea"/>
              <a:cs typeface="Krub" panose="00000500000000000000" pitchFamily="2" charset="-34"/>
            </a:rPr>
            <a:t>     - Export prices refer to energy which the companies generate themselves and export to the electricity grid.</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a:solidFill>
                <a:schemeClr val="dk1"/>
              </a:solidFill>
              <a:effectLst/>
              <a:latin typeface="Krub" panose="00000500000000000000" pitchFamily="2" charset="-34"/>
              <a:ea typeface="+mn-ea"/>
              <a:cs typeface="Krub" panose="00000500000000000000" pitchFamily="2" charset="-34"/>
            </a:rPr>
            <a:t>In accompanying commentary,</a:t>
          </a:r>
          <a:r>
            <a:rPr lang="en-GB" sz="1100" baseline="0">
              <a:solidFill>
                <a:schemeClr val="dk1"/>
              </a:solidFill>
              <a:effectLst/>
              <a:latin typeface="Krub" panose="00000500000000000000" pitchFamily="2" charset="-34"/>
              <a:ea typeface="+mn-ea"/>
              <a:cs typeface="Krub" panose="00000500000000000000" pitchFamily="2" charset="-34"/>
            </a:rPr>
            <a:t> we expect companies to explain</a:t>
          </a:r>
          <a:r>
            <a:rPr lang="en-GB" sz="1100">
              <a:solidFill>
                <a:schemeClr val="dk1"/>
              </a:solidFill>
              <a:effectLst/>
              <a:latin typeface="Krub" panose="00000500000000000000" pitchFamily="2" charset="-34"/>
              <a:ea typeface="+mn-ea"/>
              <a:cs typeface="Krub" panose="00000500000000000000" pitchFamily="2" charset="-34"/>
            </a:rPr>
            <a:t>:</a:t>
          </a:r>
        </a:p>
        <a:p>
          <a:pPr lvl="0"/>
          <a:r>
            <a:rPr lang="en-GB" sz="1100">
              <a:solidFill>
                <a:schemeClr val="dk1"/>
              </a:solidFill>
              <a:effectLst/>
              <a:latin typeface="Krub" panose="00000500000000000000" pitchFamily="2" charset="-34"/>
              <a:ea typeface="+mn-ea"/>
              <a:cs typeface="Krub" panose="00000500000000000000" pitchFamily="2" charset="-34"/>
            </a:rPr>
            <a:t>     (i)</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your energy price forecasts have been derived in accompanying commentary,</a:t>
          </a:r>
          <a:r>
            <a:rPr lang="en-GB" sz="1100" baseline="0">
              <a:solidFill>
                <a:schemeClr val="dk1"/>
              </a:solidFill>
              <a:effectLst/>
              <a:latin typeface="Krub" panose="00000500000000000000" pitchFamily="2" charset="-34"/>
              <a:ea typeface="+mn-ea"/>
              <a:cs typeface="Krub" panose="00000500000000000000" pitchFamily="2" charset="-34"/>
            </a:rPr>
            <a:t> and what is driving the forecast trend. </a:t>
          </a:r>
        </a:p>
        <a:p>
          <a:pPr lvl="0"/>
          <a:r>
            <a:rPr lang="en-GB" sz="1100">
              <a:solidFill>
                <a:schemeClr val="dk1"/>
              </a:solidFill>
              <a:effectLst/>
              <a:latin typeface="Krub" panose="00000500000000000000" pitchFamily="2" charset="-34"/>
              <a:ea typeface="+mn-ea"/>
              <a:cs typeface="Krub" panose="00000500000000000000" pitchFamily="2" charset="-34"/>
            </a:rPr>
            <a:t>     (ii) any difference between wholesale and retail energy price forecasts,</a:t>
          </a:r>
          <a:r>
            <a:rPr lang="en-GB" sz="1100" baseline="0">
              <a:solidFill>
                <a:schemeClr val="dk1"/>
              </a:solidFill>
              <a:effectLst/>
              <a:latin typeface="Krub" panose="00000500000000000000" pitchFamily="2" charset="-34"/>
              <a:ea typeface="+mn-ea"/>
              <a:cs typeface="Krub" panose="00000500000000000000" pitchFamily="2" charset="-34"/>
            </a:rPr>
            <a:t> with reference to underlying analysis and sources.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Krub" panose="00000500000000000000" pitchFamily="2" charset="-34"/>
              <a:ea typeface="+mn-ea"/>
              <a:cs typeface="Krub" panose="00000500000000000000" pitchFamily="2" charset="-34"/>
            </a:rPr>
            <a:t>As a reminder, SUP11 additional guidance states that the input</a:t>
          </a:r>
          <a:r>
            <a:rPr lang="en-GB" sz="1100" baseline="0">
              <a:solidFill>
                <a:schemeClr val="dk1"/>
              </a:solidFill>
              <a:effectLst/>
              <a:latin typeface="Krub" panose="00000500000000000000" pitchFamily="2" charset="-34"/>
              <a:ea typeface="+mn-ea"/>
              <a:cs typeface="Krub" panose="00000500000000000000" pitchFamily="2" charset="-34"/>
            </a:rPr>
            <a:t> price </a:t>
          </a:r>
          <a:r>
            <a:rPr lang="en-GB" sz="1100">
              <a:solidFill>
                <a:schemeClr val="dk1"/>
              </a:solidFill>
              <a:effectLst/>
              <a:latin typeface="Krub" panose="00000500000000000000" pitchFamily="2" charset="-34"/>
              <a:ea typeface="+mn-ea"/>
              <a:cs typeface="Krub" panose="00000500000000000000" pitchFamily="2" charset="-34"/>
            </a:rPr>
            <a:t>forecasts should be supported with evidence (for example underlying calculations, spreadsheets, analysis and references to source data). </a:t>
          </a:r>
        </a:p>
        <a:p>
          <a:endParaRPr lang="en-GB">
            <a:effectLst/>
          </a:endParaRPr>
        </a:p>
        <a:p>
          <a:pPr eaLnBrk="1" fontAlgn="auto" latinLnBrk="0" hangingPunct="1"/>
          <a:r>
            <a:rPr lang="en-GB" sz="1100" baseline="0">
              <a:solidFill>
                <a:schemeClr val="dk1"/>
              </a:solidFill>
              <a:effectLst/>
              <a:latin typeface="Krub" panose="00000500000000000000" pitchFamily="2" charset="-34"/>
              <a:ea typeface="+mn-ea"/>
              <a:cs typeface="Krub" panose="00000500000000000000" pitchFamily="2" charset="-34"/>
            </a:rPr>
            <a:t>Where the forecast contains discretionary actions (such as the impact of enhancement schemes or investment in energy generation), companies should present the impact of these actions on the forecast transparently, and in such a way that can be reconciled with the information provided.</a:t>
          </a:r>
          <a:endParaRPr lang="en-GB" sz="1100">
            <a:solidFill>
              <a:schemeClr val="dk1"/>
            </a:solidFill>
            <a:effectLst/>
            <a:latin typeface="Krub" panose="00000500000000000000" pitchFamily="2" charset="-34"/>
            <a:ea typeface="+mn-ea"/>
            <a:cs typeface="Krub" panose="00000500000000000000" pitchFamily="2" charset="-34"/>
          </a:endParaRP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u="sng">
              <a:solidFill>
                <a:schemeClr val="dk1"/>
              </a:solidFill>
              <a:effectLst/>
              <a:latin typeface="Krub" panose="00000500000000000000" pitchFamily="2" charset="-34"/>
              <a:ea typeface="+mn-ea"/>
              <a:cs typeface="Krub" panose="00000500000000000000" pitchFamily="2" charset="-34"/>
            </a:rPr>
            <a:t>(2) Percentage of forecast energy consumption hedged for each year up to 2029-30, as at the end of 2022-23</a:t>
          </a:r>
          <a:r>
            <a:rPr lang="en-GB" sz="1100">
              <a:solidFill>
                <a:schemeClr val="dk1"/>
              </a:solidFill>
              <a:effectLst/>
              <a:latin typeface="Krub" panose="00000500000000000000" pitchFamily="2" charset="-34"/>
              <a:ea typeface="+mn-ea"/>
              <a:cs typeface="Krub" panose="00000500000000000000" pitchFamily="2" charset="-34"/>
            </a:rPr>
            <a:t> </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a:solidFill>
                <a:schemeClr val="dk1"/>
              </a:solidFill>
              <a:effectLst/>
              <a:latin typeface="Krub" panose="00000500000000000000" pitchFamily="2" charset="-34"/>
              <a:ea typeface="+mn-ea"/>
              <a:cs typeface="Krub" panose="00000500000000000000" pitchFamily="2" charset="-34"/>
            </a:rPr>
            <a:t>In accompanying commentary, we expect companies to explain:</a:t>
          </a:r>
        </a:p>
        <a:p>
          <a:pPr lvl="0"/>
          <a:r>
            <a:rPr lang="en-GB" sz="1100">
              <a:solidFill>
                <a:schemeClr val="dk1"/>
              </a:solidFill>
              <a:effectLst/>
              <a:latin typeface="Krub" panose="00000500000000000000" pitchFamily="2" charset="-34"/>
              <a:ea typeface="+mn-ea"/>
              <a:cs typeface="Krub" panose="00000500000000000000" pitchFamily="2" charset="-34"/>
            </a:rPr>
            <a:t>     -</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much of its energy consumption it hedges in advance, and if/how it operates a ‘hedging ladder’?</a:t>
          </a:r>
        </a:p>
        <a:p>
          <a:pPr lvl="0"/>
          <a:r>
            <a:rPr lang="en-GB" sz="1100">
              <a:solidFill>
                <a:schemeClr val="dk1"/>
              </a:solidFill>
              <a:effectLst/>
              <a:latin typeface="Krub" panose="00000500000000000000" pitchFamily="2" charset="-34"/>
              <a:ea typeface="+mn-ea"/>
              <a:cs typeface="Krub" panose="00000500000000000000" pitchFamily="2" charset="-34"/>
            </a:rPr>
            <a:t>     -</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much (if any) of its consumption is effectively purchased at spot market prices?</a:t>
          </a:r>
        </a:p>
        <a:p>
          <a:pPr lvl="0"/>
          <a:r>
            <a:rPr lang="en-GB" sz="1100">
              <a:solidFill>
                <a:schemeClr val="dk1"/>
              </a:solidFill>
              <a:effectLst/>
              <a:latin typeface="Krub" panose="00000500000000000000" pitchFamily="2" charset="-34"/>
              <a:ea typeface="+mn-ea"/>
              <a:cs typeface="Krub" panose="00000500000000000000" pitchFamily="2" charset="-34"/>
            </a:rPr>
            <a:t>     -</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much (if any) of its consumption is set under long-term offtake contracts? </a:t>
          </a:r>
        </a:p>
        <a:p>
          <a:endParaRPr lang="en-GB" sz="1100">
            <a:solidFill>
              <a:schemeClr val="dk1"/>
            </a:solidFill>
            <a:effectLst/>
            <a:latin typeface="Krub" panose="00000500000000000000" pitchFamily="2" charset="-34"/>
            <a:ea typeface="+mn-ea"/>
            <a:cs typeface="Krub" panose="00000500000000000000" pitchFamily="2" charset="-34"/>
          </a:endParaRPr>
        </a:p>
        <a:p>
          <a:r>
            <a:rPr lang="en-GB" sz="1100">
              <a:solidFill>
                <a:schemeClr val="dk1"/>
              </a:solidFill>
              <a:effectLst/>
              <a:latin typeface="Krub" panose="00000500000000000000" pitchFamily="2" charset="-34"/>
              <a:ea typeface="+mn-ea"/>
              <a:cs typeface="Krub" panose="00000500000000000000" pitchFamily="2" charset="-34"/>
            </a:rPr>
            <a:t>Please upload the completed information request and accompanying commentary to your folder in the Data Capture SharePoint site alongside your PR24 business plan</a:t>
          </a:r>
          <a:r>
            <a:rPr lang="en-GB" sz="1100" baseline="0">
              <a:solidFill>
                <a:schemeClr val="dk1"/>
              </a:solidFill>
              <a:effectLst/>
              <a:latin typeface="Krub" panose="00000500000000000000" pitchFamily="2" charset="-34"/>
              <a:ea typeface="+mn-ea"/>
              <a:cs typeface="Krub" panose="00000500000000000000" pitchFamily="2" charset="-34"/>
            </a:rPr>
            <a:t> by the </a:t>
          </a:r>
          <a:r>
            <a:rPr lang="en-GB" sz="1100" b="1" baseline="0">
              <a:solidFill>
                <a:schemeClr val="dk1"/>
              </a:solidFill>
              <a:effectLst/>
              <a:latin typeface="Krub" panose="00000500000000000000" pitchFamily="2" charset="-34"/>
              <a:ea typeface="+mn-ea"/>
              <a:cs typeface="Krub" panose="00000500000000000000" pitchFamily="2" charset="-34"/>
            </a:rPr>
            <a:t>2nd October 2023</a:t>
          </a:r>
          <a:r>
            <a:rPr lang="en-GB" sz="1100" baseline="0">
              <a:solidFill>
                <a:schemeClr val="dk1"/>
              </a:solidFill>
              <a:effectLst/>
              <a:latin typeface="Krub" panose="00000500000000000000" pitchFamily="2" charset="-34"/>
              <a:ea typeface="+mn-ea"/>
              <a:cs typeface="Krub" panose="00000500000000000000" pitchFamily="2" charset="-34"/>
            </a:rPr>
            <a:t>.</a:t>
          </a:r>
        </a:p>
        <a:p>
          <a:endParaRPr lang="en-GB" sz="1100" b="0" i="0" u="sng" strike="noStrike" baseline="0">
            <a:solidFill>
              <a:schemeClr val="dk1"/>
            </a:solidFill>
            <a:effectLst/>
            <a:latin typeface="+mn-lt"/>
            <a:ea typeface="+mn-ea"/>
            <a:cs typeface="+mn-cs"/>
          </a:endParaRPr>
        </a:p>
        <a:p>
          <a:r>
            <a:rPr lang="en-GB" sz="1100" b="0" i="0" u="none" strike="noStrike" baseline="0">
              <a:solidFill>
                <a:schemeClr val="dk1"/>
              </a:solidFill>
              <a:effectLst/>
              <a:latin typeface="Krub" panose="00000500000000000000" pitchFamily="2" charset="-34"/>
              <a:ea typeface="+mn-ea"/>
              <a:cs typeface="Krub" panose="00000500000000000000" pitchFamily="2" charset="-34"/>
            </a:rPr>
            <a:t>Yellow cells are input cells. Grey cells do not require inputs.</a:t>
          </a:r>
          <a:endParaRPr lang="en-GB" sz="1100" u="none">
            <a:solidFill>
              <a:schemeClr val="dk1"/>
            </a:solidFill>
            <a:effectLst/>
            <a:latin typeface="Krub" panose="00000500000000000000" pitchFamily="2" charset="-34"/>
            <a:ea typeface="+mn-ea"/>
            <a:cs typeface="Krub" panose="00000500000000000000" pitchFamily="2" charset="-34"/>
          </a:endParaRPr>
        </a:p>
        <a:p>
          <a:endParaRPr lang="en-GB" sz="1100" b="1" u="sng" baseline="0">
            <a:latin typeface="Krub" panose="00000500000000000000" pitchFamily="2" charset="-34"/>
            <a:cs typeface="Krub" panose="00000500000000000000" pitchFamily="2" charset="-34"/>
          </a:endParaRPr>
        </a:p>
        <a:p>
          <a:endParaRPr lang="en-GB" sz="1100" b="0" u="none" baseline="0">
            <a:latin typeface="Krub" panose="00000500000000000000" pitchFamily="2" charset="-34"/>
            <a:cs typeface="Krub" panose="00000500000000000000" pitchFamily="2" charset="-34"/>
          </a:endParaRPr>
        </a:p>
        <a:p>
          <a:endParaRPr lang="en-GB" sz="1100" b="0" u="none" baseline="0">
            <a:latin typeface="Krub" panose="00000500000000000000" pitchFamily="2" charset="-34"/>
            <a:cs typeface="Krub" panose="00000500000000000000" pitchFamily="2" charset="-34"/>
          </a:endParaRPr>
        </a:p>
        <a:p>
          <a:endParaRPr lang="en-GB" sz="1100" b="1" u="sng" baseline="0">
            <a:latin typeface="Krub" panose="00000500000000000000" pitchFamily="2" charset="-34"/>
            <a:cs typeface="Krub" panose="00000500000000000000" pitchFamily="2" charset="-34"/>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_09_28_Energy_Cost_PR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Energy data request Aug2023"/>
      <sheetName val="CPIH, RPI, CPI"/>
      <sheetName val="Energy data - Electricity"/>
      <sheetName val="Energy data - Gas"/>
      <sheetName val="Sheet2"/>
      <sheetName val="Energy data - Road fuel"/>
      <sheetName val="Energy data - Other"/>
      <sheetName val="FIS"/>
      <sheetName val="£ &amp; Mwh 2019-2023"/>
      <sheetName val="electricity-prices-day-a (4)"/>
      <sheetName val="gas-prices-day-ahead-con (6)"/>
      <sheetName val="F_Outputs"/>
    </sheetNames>
    <sheetDataSet>
      <sheetData sheetId="0"/>
      <sheetData sheetId="1"/>
      <sheetData sheetId="2"/>
      <sheetData sheetId="3"/>
      <sheetData sheetId="4"/>
      <sheetData sheetId="5"/>
      <sheetData sheetId="6">
        <row r="8">
          <cell r="J8">
            <v>147.62059326498621</v>
          </cell>
          <cell r="K8">
            <v>139.85108835630274</v>
          </cell>
          <cell r="L8">
            <v>132.08158344761927</v>
          </cell>
          <cell r="M8">
            <v>124.31207853893578</v>
          </cell>
          <cell r="N8">
            <v>124.31207853893578</v>
          </cell>
          <cell r="O8">
            <v>124.31207853893578</v>
          </cell>
          <cell r="P8">
            <v>124.31207853893578</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Excel">
  <a:themeElements>
    <a:clrScheme name="CEPA_Excel">
      <a:dk1>
        <a:sysClr val="windowText" lastClr="000000"/>
      </a:dk1>
      <a:lt1>
        <a:srgbClr val="FFFFFF"/>
      </a:lt1>
      <a:dk2>
        <a:srgbClr val="002776"/>
      </a:dk2>
      <a:lt2>
        <a:srgbClr val="5A85D7"/>
      </a:lt2>
      <a:accent1>
        <a:srgbClr val="F7403A"/>
      </a:accent1>
      <a:accent2>
        <a:srgbClr val="FFA02F"/>
      </a:accent2>
      <a:accent3>
        <a:srgbClr val="F3CF45"/>
      </a:accent3>
      <a:accent4>
        <a:srgbClr val="BED600"/>
      </a:accent4>
      <a:accent5>
        <a:srgbClr val="7765A0"/>
      </a:accent5>
      <a:accent6>
        <a:srgbClr val="009AA6"/>
      </a:accent6>
      <a:hlink>
        <a:srgbClr val="4186CD"/>
      </a:hlink>
      <a:folHlink>
        <a:srgbClr val="4186CD"/>
      </a:folHlink>
    </a:clrScheme>
    <a:fontScheme name="2019">
      <a:majorFont>
        <a:latin typeface="Rockwell Nova"/>
        <a:ea typeface=""/>
        <a:cs typeface=""/>
      </a:majorFont>
      <a:minorFont>
        <a:latin typeface="Arial Nov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CEPA2019" id="{536A63FB-1EAD-4361-AEB6-D84A87527CD7}" vid="{5282DCE9-F17A-4B02-84C5-58F6967263E3}"/>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0FE63-A938-481A-B0C9-4D0499657666}">
  <dimension ref="A1:R32"/>
  <sheetViews>
    <sheetView workbookViewId="0"/>
  </sheetViews>
  <sheetFormatPr defaultColWidth="0" defaultRowHeight="13" zeroHeight="1" x14ac:dyDescent="0.3"/>
  <cols>
    <col min="1" max="16" width="9.08984375" style="18" customWidth="1"/>
    <col min="17" max="17" width="2.1796875" style="18" customWidth="1"/>
    <col min="18" max="18" width="0" style="18" hidden="1" customWidth="1"/>
    <col min="19" max="16384" width="9.08984375" style="18" hidden="1"/>
  </cols>
  <sheetData>
    <row r="1" spans="1:18" ht="22" x14ac:dyDescent="0.85">
      <c r="A1" s="20" t="s">
        <v>30</v>
      </c>
      <c r="B1" s="17"/>
      <c r="C1" s="17"/>
      <c r="D1" s="17"/>
      <c r="E1" s="17"/>
      <c r="F1" s="17"/>
      <c r="G1" s="17"/>
      <c r="H1" s="17"/>
      <c r="I1" s="17"/>
      <c r="J1" s="17"/>
      <c r="K1" s="17"/>
      <c r="L1" s="17"/>
      <c r="M1" s="17"/>
      <c r="N1" s="17"/>
      <c r="O1" s="17"/>
      <c r="P1" s="17"/>
    </row>
    <row r="2" spans="1:18" x14ac:dyDescent="0.3"/>
    <row r="3" spans="1:18" ht="14" x14ac:dyDescent="0.3">
      <c r="R3" s="19" t="s">
        <v>31</v>
      </c>
    </row>
    <row r="4" spans="1:18" ht="14" x14ac:dyDescent="0.3">
      <c r="R4" s="19" t="s">
        <v>32</v>
      </c>
    </row>
    <row r="5" spans="1:18" ht="14" x14ac:dyDescent="0.3">
      <c r="R5" s="19" t="s">
        <v>33</v>
      </c>
    </row>
    <row r="6" spans="1:18" ht="14" x14ac:dyDescent="0.3">
      <c r="R6" s="19" t="s">
        <v>34</v>
      </c>
    </row>
    <row r="7" spans="1:18" ht="14" x14ac:dyDescent="0.3">
      <c r="R7" s="19" t="s">
        <v>35</v>
      </c>
    </row>
    <row r="8" spans="1:18" ht="14" x14ac:dyDescent="0.3">
      <c r="R8" s="19" t="s">
        <v>36</v>
      </c>
    </row>
    <row r="9" spans="1:18" ht="14" x14ac:dyDescent="0.3">
      <c r="R9" s="19" t="s">
        <v>37</v>
      </c>
    </row>
    <row r="10" spans="1:18" ht="14" x14ac:dyDescent="0.3">
      <c r="R10" s="19" t="s">
        <v>38</v>
      </c>
    </row>
    <row r="11" spans="1:18" ht="14" x14ac:dyDescent="0.3">
      <c r="R11" s="19" t="s">
        <v>39</v>
      </c>
    </row>
    <row r="12" spans="1:18" ht="14" x14ac:dyDescent="0.3">
      <c r="R12" s="19" t="s">
        <v>40</v>
      </c>
    </row>
    <row r="13" spans="1:18" ht="14" x14ac:dyDescent="0.3">
      <c r="R13" s="19" t="s">
        <v>41</v>
      </c>
    </row>
    <row r="14" spans="1:18" ht="14" x14ac:dyDescent="0.3">
      <c r="R14" s="19" t="s">
        <v>42</v>
      </c>
    </row>
    <row r="15" spans="1:18" ht="14" x14ac:dyDescent="0.3">
      <c r="R15" s="19" t="s">
        <v>43</v>
      </c>
    </row>
    <row r="16" spans="1:18" ht="14" x14ac:dyDescent="0.3">
      <c r="R16" s="19" t="s">
        <v>44</v>
      </c>
    </row>
    <row r="17" spans="18:18" ht="14" x14ac:dyDescent="0.3">
      <c r="R17" s="19" t="s">
        <v>45</v>
      </c>
    </row>
    <row r="18" spans="18:18" ht="14" x14ac:dyDescent="0.3">
      <c r="R18" s="19" t="s">
        <v>46</v>
      </c>
    </row>
    <row r="19" spans="18:18" ht="14" x14ac:dyDescent="0.3">
      <c r="R19" s="19" t="s">
        <v>47</v>
      </c>
    </row>
    <row r="20" spans="18:18" ht="14" x14ac:dyDescent="0.3">
      <c r="R20" s="19" t="s">
        <v>48</v>
      </c>
    </row>
    <row r="21" spans="18:18" ht="14" x14ac:dyDescent="0.3">
      <c r="R21" s="19" t="s">
        <v>49</v>
      </c>
    </row>
    <row r="22" spans="18:18" x14ac:dyDescent="0.3"/>
    <row r="23" spans="18:18" x14ac:dyDescent="0.3"/>
    <row r="24" spans="18:18" x14ac:dyDescent="0.3"/>
    <row r="25" spans="18:18" x14ac:dyDescent="0.3"/>
    <row r="26" spans="18:18" x14ac:dyDescent="0.3"/>
    <row r="27" spans="18:18" x14ac:dyDescent="0.3"/>
    <row r="28" spans="18:18" x14ac:dyDescent="0.3"/>
    <row r="29" spans="18:18" x14ac:dyDescent="0.3"/>
    <row r="30" spans="18:18" x14ac:dyDescent="0.3"/>
    <row r="31" spans="18:18" x14ac:dyDescent="0.3"/>
    <row r="32" spans="18:18" ht="38.25" customHeight="1"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FFB01-D61D-4928-A613-04C76D16CBCA}">
  <sheetPr>
    <tabColor theme="0" tint="-0.14999847407452621"/>
  </sheetPr>
  <dimension ref="B2:AG53"/>
  <sheetViews>
    <sheetView showGridLines="0" zoomScale="85" zoomScaleNormal="85" workbookViewId="0">
      <selection activeCell="S25" sqref="S25"/>
    </sheetView>
  </sheetViews>
  <sheetFormatPr defaultColWidth="9.08984375" defaultRowHeight="12.5" x14ac:dyDescent="0.3"/>
  <cols>
    <col min="1" max="1" width="2.453125" style="2" customWidth="1"/>
    <col min="2" max="2" width="56.90625" style="2" customWidth="1"/>
    <col min="3" max="16" width="12.81640625" style="2" customWidth="1"/>
    <col min="17" max="17" width="3.81640625" style="2" customWidth="1"/>
    <col min="18" max="18" width="18.1796875" style="2" customWidth="1"/>
    <col min="19" max="19" width="56.90625" style="2" customWidth="1"/>
    <col min="20" max="33" width="12.81640625" style="2" customWidth="1"/>
    <col min="34" max="16384" width="9.08984375" style="2"/>
  </cols>
  <sheetData>
    <row r="2" spans="2:33" ht="19" x14ac:dyDescent="0.3">
      <c r="B2" s="16" t="s">
        <v>29</v>
      </c>
      <c r="C2" s="1"/>
      <c r="D2" s="1"/>
      <c r="E2" s="1"/>
      <c r="F2" s="1"/>
      <c r="G2" s="1"/>
      <c r="H2" s="1"/>
      <c r="I2" s="1"/>
      <c r="J2" s="1"/>
      <c r="K2" s="1"/>
      <c r="L2" s="1"/>
      <c r="M2" s="1"/>
      <c r="N2" s="1"/>
      <c r="O2" s="1"/>
      <c r="P2" s="1"/>
      <c r="S2" s="16" t="s">
        <v>50</v>
      </c>
      <c r="T2" s="1"/>
      <c r="U2" s="1"/>
      <c r="V2" s="1"/>
      <c r="W2" s="1"/>
      <c r="X2" s="1"/>
      <c r="Y2" s="1"/>
      <c r="Z2" s="1"/>
      <c r="AA2" s="1"/>
      <c r="AB2" s="1"/>
      <c r="AC2" s="1"/>
      <c r="AD2" s="1"/>
      <c r="AE2" s="1"/>
      <c r="AF2" s="1"/>
      <c r="AG2" s="1"/>
    </row>
    <row r="3" spans="2:33" ht="13" thickBot="1" x14ac:dyDescent="0.35"/>
    <row r="4" spans="2:33" ht="16" thickTop="1" x14ac:dyDescent="0.3">
      <c r="B4" s="50" t="s">
        <v>7</v>
      </c>
      <c r="C4" s="52" t="s">
        <v>0</v>
      </c>
      <c r="D4" s="52" t="s">
        <v>8</v>
      </c>
      <c r="E4" s="12" t="s">
        <v>20</v>
      </c>
      <c r="F4" s="12" t="s">
        <v>9</v>
      </c>
      <c r="G4" s="12" t="s">
        <v>10</v>
      </c>
      <c r="H4" s="12" t="s">
        <v>11</v>
      </c>
      <c r="I4" s="12" t="s">
        <v>12</v>
      </c>
      <c r="J4" s="12" t="s">
        <v>13</v>
      </c>
      <c r="K4" s="12" t="s">
        <v>14</v>
      </c>
      <c r="L4" s="12" t="s">
        <v>15</v>
      </c>
      <c r="M4" s="12" t="s">
        <v>16</v>
      </c>
      <c r="N4" s="12" t="s">
        <v>17</v>
      </c>
      <c r="O4" s="12" t="s">
        <v>18</v>
      </c>
      <c r="P4" s="13" t="s">
        <v>19</v>
      </c>
      <c r="S4" s="50" t="s">
        <v>7</v>
      </c>
      <c r="T4" s="52" t="s">
        <v>0</v>
      </c>
      <c r="U4" s="52" t="s">
        <v>8</v>
      </c>
      <c r="V4" s="12" t="s">
        <v>20</v>
      </c>
      <c r="W4" s="12" t="s">
        <v>9</v>
      </c>
      <c r="X4" s="12" t="s">
        <v>10</v>
      </c>
      <c r="Y4" s="12" t="s">
        <v>11</v>
      </c>
      <c r="Z4" s="12" t="s">
        <v>12</v>
      </c>
      <c r="AA4" s="12" t="s">
        <v>13</v>
      </c>
      <c r="AB4" s="12" t="s">
        <v>14</v>
      </c>
      <c r="AC4" s="12" t="s">
        <v>15</v>
      </c>
      <c r="AD4" s="12" t="s">
        <v>16</v>
      </c>
      <c r="AE4" s="12" t="s">
        <v>17</v>
      </c>
      <c r="AF4" s="12" t="s">
        <v>18</v>
      </c>
      <c r="AG4" s="13" t="s">
        <v>19</v>
      </c>
    </row>
    <row r="5" spans="2:33" ht="16" thickBot="1" x14ac:dyDescent="0.35">
      <c r="B5" s="51"/>
      <c r="C5" s="53"/>
      <c r="D5" s="53"/>
      <c r="E5" s="14" t="s">
        <v>1</v>
      </c>
      <c r="F5" s="14" t="s">
        <v>1</v>
      </c>
      <c r="G5" s="14" t="s">
        <v>1</v>
      </c>
      <c r="H5" s="14" t="s">
        <v>1</v>
      </c>
      <c r="I5" s="14" t="s">
        <v>1</v>
      </c>
      <c r="J5" s="14" t="s">
        <v>2</v>
      </c>
      <c r="K5" s="14" t="s">
        <v>2</v>
      </c>
      <c r="L5" s="14" t="s">
        <v>2</v>
      </c>
      <c r="M5" s="14" t="s">
        <v>2</v>
      </c>
      <c r="N5" s="14" t="s">
        <v>2</v>
      </c>
      <c r="O5" s="14" t="s">
        <v>2</v>
      </c>
      <c r="P5" s="15" t="s">
        <v>2</v>
      </c>
      <c r="S5" s="51"/>
      <c r="T5" s="53"/>
      <c r="U5" s="53"/>
      <c r="V5" s="14" t="s">
        <v>1</v>
      </c>
      <c r="W5" s="14" t="s">
        <v>1</v>
      </c>
      <c r="X5" s="14" t="s">
        <v>1</v>
      </c>
      <c r="Y5" s="14" t="s">
        <v>1</v>
      </c>
      <c r="Z5" s="14" t="s">
        <v>1</v>
      </c>
      <c r="AA5" s="14" t="s">
        <v>2</v>
      </c>
      <c r="AB5" s="14" t="s">
        <v>2</v>
      </c>
      <c r="AC5" s="14" t="s">
        <v>2</v>
      </c>
      <c r="AD5" s="14" t="s">
        <v>2</v>
      </c>
      <c r="AE5" s="14" t="s">
        <v>2</v>
      </c>
      <c r="AF5" s="14" t="s">
        <v>2</v>
      </c>
      <c r="AG5" s="15" t="s">
        <v>2</v>
      </c>
    </row>
    <row r="6" spans="2:33" ht="16.5" thickTop="1" thickBot="1" x14ac:dyDescent="0.35">
      <c r="B6" s="3"/>
      <c r="C6" s="3"/>
      <c r="D6" s="3"/>
      <c r="E6" s="3"/>
      <c r="F6" s="3"/>
      <c r="G6" s="3"/>
      <c r="H6" s="3"/>
      <c r="I6" s="3"/>
      <c r="J6" s="3"/>
      <c r="K6" s="3"/>
      <c r="L6" s="3"/>
      <c r="M6" s="3"/>
      <c r="N6" s="3"/>
      <c r="O6" s="3"/>
      <c r="P6" s="3"/>
      <c r="S6" s="3"/>
      <c r="T6" s="3"/>
      <c r="U6" s="3"/>
      <c r="V6" s="3"/>
      <c r="W6" s="3"/>
      <c r="X6" s="3"/>
      <c r="Y6" s="3"/>
      <c r="Z6" s="3"/>
      <c r="AA6" s="3"/>
      <c r="AB6" s="3"/>
      <c r="AC6" s="3"/>
      <c r="AD6" s="3"/>
      <c r="AE6" s="3"/>
      <c r="AF6" s="3"/>
      <c r="AG6" s="3"/>
    </row>
    <row r="7" spans="2:33" ht="16.5" thickTop="1" thickBot="1" x14ac:dyDescent="0.35">
      <c r="B7" s="11" t="s">
        <v>21</v>
      </c>
      <c r="C7" s="3"/>
      <c r="D7" s="3"/>
      <c r="E7" s="3"/>
      <c r="F7" s="3"/>
      <c r="G7" s="3"/>
      <c r="H7" s="3"/>
      <c r="I7" s="3"/>
      <c r="J7" s="3"/>
      <c r="K7" s="3"/>
      <c r="L7" s="3"/>
      <c r="M7" s="3"/>
      <c r="N7" s="3"/>
      <c r="O7" s="3"/>
      <c r="P7" s="3"/>
      <c r="S7" s="11" t="s">
        <v>21</v>
      </c>
      <c r="T7" s="3"/>
      <c r="U7" s="3"/>
      <c r="V7" s="3"/>
      <c r="W7" s="3"/>
      <c r="X7" s="3"/>
      <c r="Y7" s="3"/>
      <c r="Z7" s="3"/>
      <c r="AA7" s="3"/>
      <c r="AB7" s="3"/>
      <c r="AC7" s="3"/>
      <c r="AD7" s="3"/>
      <c r="AE7" s="3"/>
      <c r="AF7" s="3"/>
      <c r="AG7" s="3"/>
    </row>
    <row r="8" spans="2:33" ht="16" thickTop="1" x14ac:dyDescent="0.3">
      <c r="B8" s="4" t="s">
        <v>23</v>
      </c>
      <c r="C8" s="5" t="s">
        <v>3</v>
      </c>
      <c r="D8" s="6">
        <v>3</v>
      </c>
      <c r="E8" s="22">
        <f>ROUND((('Energy data - Electricity'!E8*'Energy data - Electricity'!$C$10)+('Energy data - Gas'!E8*'Energy data - Gas'!$C$10)+('Energy data - Road fuel'!E8*'Energy data - Road fuel'!$C$10)+('Energy data - Other'!E8*'Energy data - Other'!$C$10))/('Energy data - Electricity'!$C$10+'Energy data - Gas'!$C$10+'Energy data - Road fuel'!$C$10+'Energy data - Other'!$C$10),3)</f>
        <v>90.915000000000006</v>
      </c>
      <c r="F8" s="22">
        <f>ROUND((('Energy data - Electricity'!F8*'Energy data - Electricity'!$C$10)+('Energy data - Gas'!F8*'Energy data - Gas'!$C$10)+('Energy data - Road fuel'!F8*'Energy data - Road fuel'!$C$10)+('Energy data - Other'!F8*'Energy data - Other'!$C$10))/('Energy data - Electricity'!$C$10+'Energy data - Gas'!$C$10+'Energy data - Road fuel'!$C$10+'Energy data - Other'!$C$10),3)</f>
        <v>88.024000000000001</v>
      </c>
      <c r="G8" s="22">
        <f>ROUND((('Energy data - Electricity'!G8*'Energy data - Electricity'!$C$10)+('Energy data - Gas'!G8*'Energy data - Gas'!$C$10)+('Energy data - Road fuel'!G8*'Energy data - Road fuel'!$C$10)+('Energy data - Other'!G8*'Energy data - Other'!$C$10))/('Energy data - Electricity'!$C$10+'Energy data - Gas'!$C$10+'Energy data - Road fuel'!$C$10+'Energy data - Other'!$C$10),3)</f>
        <v>90.950999999999993</v>
      </c>
      <c r="H8" s="22">
        <f>ROUND((('Energy data - Electricity'!H8*'Energy data - Electricity'!$C$10)+('Energy data - Gas'!H8*'Energy data - Gas'!$C$10)+('Energy data - Road fuel'!H8*'Energy data - Road fuel'!$C$10)+('Energy data - Other'!H8*'Energy data - Other'!$C$10))/('Energy data - Electricity'!$C$10+'Energy data - Gas'!$C$10+'Energy data - Road fuel'!$C$10+'Energy data - Other'!$C$10),3)</f>
        <v>133.20599999999999</v>
      </c>
      <c r="I8" s="22">
        <f>ROUND((('Energy data - Electricity'!I8*'Energy data - Electricity'!$C$10)+('Energy data - Gas'!I8*'Energy data - Gas'!$C$10)+('Energy data - Road fuel'!I8*'Energy data - Road fuel'!$C$10)+('Energy data - Other'!I8*'Energy data - Other'!$C$10))/('Energy data - Electricity'!$C$10+'Energy data - Gas'!$C$10+'Energy data - Road fuel'!$C$10+'Energy data - Other'!$C$10),3)</f>
        <v>193.56399999999999</v>
      </c>
      <c r="J8" s="22">
        <f>ROUND((('Energy data - Electricity'!J8*'Energy data - Electricity'!$C$10)+('Energy data - Gas'!J8*'Energy data - Gas'!$C$10)+('Energy data - Road fuel'!J8*'Energy data - Road fuel'!$C$10)+('Energy data - Other'!J8*'Energy data - Other'!$C$10))/('Energy data - Electricity'!$C$10+'Energy data - Gas'!$C$10+'Energy data - Road fuel'!$C$10+'Energy data - Other'!$C$10),3)</f>
        <v>186.73500000000001</v>
      </c>
      <c r="K8" s="22">
        <f>ROUND((('Energy data - Electricity'!K8*'Energy data - Electricity'!$C$10)+('Energy data - Gas'!K8*'Energy data - Gas'!$C$10)+('Energy data - Road fuel'!K8*'Energy data - Road fuel'!$C$10)+('Energy data - Other'!K8*'Energy data - Other'!$C$10))/('Energy data - Electricity'!$C$10+'Energy data - Gas'!$C$10+'Energy data - Road fuel'!$C$10+'Energy data - Other'!$C$10),3)</f>
        <v>156.12200000000001</v>
      </c>
      <c r="L8" s="22">
        <f>ROUND((('Energy data - Electricity'!L8*'Energy data - Electricity'!$C$10)+('Energy data - Gas'!L8*'Energy data - Gas'!$C$10)+('Energy data - Road fuel'!L8*'Energy data - Road fuel'!$C$10)+('Energy data - Other'!L8*'Energy data - Other'!$C$10))/('Energy data - Electricity'!$C$10+'Energy data - Gas'!$C$10+'Energy data - Road fuel'!$C$10+'Energy data - Other'!$C$10),3)</f>
        <v>161.80699999999999</v>
      </c>
      <c r="M8" s="22">
        <f>ROUND((('Energy data - Electricity'!M8*'Energy data - Electricity'!$C$10)+('Energy data - Gas'!M8*'Energy data - Gas'!$C$10)+('Energy data - Road fuel'!M8*'Energy data - Road fuel'!$C$10)+('Energy data - Other'!M8*'Energy data - Other'!$C$10))/('Energy data - Electricity'!$C$10+'Energy data - Gas'!$C$10+'Energy data - Road fuel'!$C$10+'Energy data - Other'!$C$10),3)</f>
        <v>157.50200000000001</v>
      </c>
      <c r="N8" s="22">
        <f>ROUND((('Energy data - Electricity'!N8*'Energy data - Electricity'!$C$10)+('Energy data - Gas'!N8*'Energy data - Gas'!$C$10)+('Energy data - Road fuel'!N8*'Energy data - Road fuel'!$C$10)+('Energy data - Other'!N8*'Energy data - Other'!$C$10))/('Energy data - Electricity'!$C$10+'Energy data - Gas'!$C$10+'Energy data - Road fuel'!$C$10+'Energy data - Other'!$C$10),3)</f>
        <v>160.191</v>
      </c>
      <c r="O8" s="22">
        <f>ROUND((('Energy data - Electricity'!O8*'Energy data - Electricity'!$C$10)+('Energy data - Gas'!O8*'Energy data - Gas'!$C$10)+('Energy data - Road fuel'!O8*'Energy data - Road fuel'!$C$10)+('Energy data - Other'!O8*'Energy data - Other'!$C$10))/('Energy data - Electricity'!$C$10+'Energy data - Gas'!$C$10+'Energy data - Road fuel'!$C$10+'Energy data - Other'!$C$10),3)</f>
        <v>162.99199999999999</v>
      </c>
      <c r="P8" s="22">
        <f>ROUND((('Energy data - Electricity'!P8*'Energy data - Electricity'!$C$10)+('Energy data - Gas'!P8*'Energy data - Gas'!$C$10)+('Energy data - Road fuel'!P8*'Energy data - Road fuel'!$C$10)+('Energy data - Other'!P8*'Energy data - Other'!$C$10))/('Energy data - Electricity'!$C$10+'Energy data - Gas'!$C$10+'Energy data - Road fuel'!$C$10+'Energy data - Other'!$C$10),3)</f>
        <v>158.36199999999999</v>
      </c>
      <c r="S8" s="4" t="s">
        <v>23</v>
      </c>
      <c r="T8" s="5" t="s">
        <v>3</v>
      </c>
      <c r="U8" s="6">
        <v>3</v>
      </c>
      <c r="V8" s="9" t="s">
        <v>51</v>
      </c>
      <c r="W8" s="9" t="s">
        <v>51</v>
      </c>
      <c r="X8" s="9" t="s">
        <v>51</v>
      </c>
      <c r="Y8" s="9" t="s">
        <v>51</v>
      </c>
      <c r="Z8" s="9" t="s">
        <v>51</v>
      </c>
      <c r="AA8" s="9" t="s">
        <v>51</v>
      </c>
      <c r="AB8" s="9" t="s">
        <v>51</v>
      </c>
      <c r="AC8" s="9" t="s">
        <v>51</v>
      </c>
      <c r="AD8" s="9" t="s">
        <v>51</v>
      </c>
      <c r="AE8" s="9" t="s">
        <v>51</v>
      </c>
      <c r="AF8" s="9" t="s">
        <v>51</v>
      </c>
      <c r="AG8" s="9" t="s">
        <v>51</v>
      </c>
    </row>
    <row r="9" spans="2:33" ht="15.5" x14ac:dyDescent="0.3">
      <c r="B9" s="4" t="s">
        <v>24</v>
      </c>
      <c r="C9" s="5" t="s">
        <v>4</v>
      </c>
      <c r="D9" s="6">
        <v>0</v>
      </c>
      <c r="E9" s="24"/>
      <c r="F9" s="24">
        <f>F8/E8-1</f>
        <v>-3.1798933069350555E-2</v>
      </c>
      <c r="G9" s="24">
        <f t="shared" ref="G9:P9" si="0">G8/F8-1</f>
        <v>3.3252294828683082E-2</v>
      </c>
      <c r="H9" s="24">
        <f t="shared" si="0"/>
        <v>0.46459082363030646</v>
      </c>
      <c r="I9" s="24">
        <f t="shared" si="0"/>
        <v>0.45311772742969536</v>
      </c>
      <c r="J9" s="24">
        <f t="shared" si="0"/>
        <v>-3.5280320720795122E-2</v>
      </c>
      <c r="K9" s="24">
        <f t="shared" si="0"/>
        <v>-0.16393820119420566</v>
      </c>
      <c r="L9" s="24">
        <f t="shared" si="0"/>
        <v>3.6413830209707676E-2</v>
      </c>
      <c r="M9" s="24">
        <f t="shared" si="0"/>
        <v>-2.6605771072944817E-2</v>
      </c>
      <c r="N9" s="24">
        <f t="shared" si="0"/>
        <v>1.7072799075567247E-2</v>
      </c>
      <c r="O9" s="24">
        <f t="shared" si="0"/>
        <v>1.7485376831407384E-2</v>
      </c>
      <c r="P9" s="24">
        <f t="shared" si="0"/>
        <v>-2.8406302149798779E-2</v>
      </c>
      <c r="S9" s="4" t="s">
        <v>24</v>
      </c>
      <c r="T9" s="5" t="s">
        <v>4</v>
      </c>
      <c r="U9" s="6">
        <v>0</v>
      </c>
      <c r="V9" s="10" t="s">
        <v>52</v>
      </c>
      <c r="W9" s="10" t="s">
        <v>52</v>
      </c>
      <c r="X9" s="10" t="s">
        <v>52</v>
      </c>
      <c r="Y9" s="10" t="s">
        <v>52</v>
      </c>
      <c r="Z9" s="10" t="s">
        <v>52</v>
      </c>
      <c r="AA9" s="10" t="s">
        <v>52</v>
      </c>
      <c r="AB9" s="10" t="s">
        <v>52</v>
      </c>
      <c r="AC9" s="10" t="s">
        <v>52</v>
      </c>
      <c r="AD9" s="10" t="s">
        <v>52</v>
      </c>
      <c r="AE9" s="10" t="s">
        <v>52</v>
      </c>
      <c r="AF9" s="10" t="s">
        <v>52</v>
      </c>
      <c r="AG9" s="10" t="s">
        <v>52</v>
      </c>
    </row>
    <row r="10" spans="2:33" ht="15.5" x14ac:dyDescent="0.3">
      <c r="B10" s="3"/>
      <c r="C10" s="7"/>
      <c r="D10" s="7"/>
      <c r="E10" s="3"/>
      <c r="F10" s="3"/>
      <c r="G10" s="3"/>
      <c r="H10" s="3"/>
      <c r="I10" s="3"/>
      <c r="J10" s="3"/>
      <c r="K10" s="3"/>
      <c r="L10" s="3"/>
      <c r="M10" s="3"/>
      <c r="N10" s="3"/>
      <c r="O10" s="3"/>
      <c r="P10" s="3"/>
      <c r="S10" s="3"/>
      <c r="T10" s="7"/>
      <c r="U10" s="7"/>
      <c r="V10" s="3"/>
      <c r="W10" s="3"/>
      <c r="X10" s="3"/>
      <c r="Y10" s="3"/>
      <c r="Z10" s="3"/>
      <c r="AA10" s="3"/>
      <c r="AB10" s="3"/>
      <c r="AC10" s="3"/>
      <c r="AD10" s="3"/>
      <c r="AE10" s="3"/>
      <c r="AF10" s="3"/>
      <c r="AG10" s="3"/>
    </row>
    <row r="11" spans="2:33" ht="15.5" x14ac:dyDescent="0.3">
      <c r="B11" s="4" t="s">
        <v>25</v>
      </c>
      <c r="C11" s="5" t="s">
        <v>3</v>
      </c>
      <c r="D11" s="6">
        <v>3</v>
      </c>
      <c r="E11" s="22" t="s">
        <v>71</v>
      </c>
      <c r="F11" s="22" t="s">
        <v>71</v>
      </c>
      <c r="G11" s="22" t="s">
        <v>71</v>
      </c>
      <c r="H11" s="22" t="s">
        <v>71</v>
      </c>
      <c r="I11" s="22" t="s">
        <v>71</v>
      </c>
      <c r="J11" s="22" t="s">
        <v>71</v>
      </c>
      <c r="K11" s="22" t="s">
        <v>71</v>
      </c>
      <c r="L11" s="22" t="s">
        <v>71</v>
      </c>
      <c r="M11" s="22" t="s">
        <v>71</v>
      </c>
      <c r="N11" s="22" t="s">
        <v>71</v>
      </c>
      <c r="O11" s="22" t="s">
        <v>71</v>
      </c>
      <c r="P11" s="22" t="s">
        <v>71</v>
      </c>
      <c r="S11" s="4" t="s">
        <v>25</v>
      </c>
      <c r="T11" s="5" t="s">
        <v>3</v>
      </c>
      <c r="U11" s="6">
        <v>3</v>
      </c>
      <c r="V11" s="9" t="s">
        <v>53</v>
      </c>
      <c r="W11" s="9" t="s">
        <v>53</v>
      </c>
      <c r="X11" s="9" t="s">
        <v>53</v>
      </c>
      <c r="Y11" s="9" t="s">
        <v>53</v>
      </c>
      <c r="Z11" s="9" t="s">
        <v>53</v>
      </c>
      <c r="AA11" s="9" t="s">
        <v>53</v>
      </c>
      <c r="AB11" s="9" t="s">
        <v>53</v>
      </c>
      <c r="AC11" s="9" t="s">
        <v>53</v>
      </c>
      <c r="AD11" s="9" t="s">
        <v>53</v>
      </c>
      <c r="AE11" s="9" t="s">
        <v>53</v>
      </c>
      <c r="AF11" s="9" t="s">
        <v>53</v>
      </c>
      <c r="AG11" s="9" t="s">
        <v>53</v>
      </c>
    </row>
    <row r="12" spans="2:33" ht="15.5" x14ac:dyDescent="0.3">
      <c r="B12" s="4" t="s">
        <v>26</v>
      </c>
      <c r="C12" s="5" t="s">
        <v>4</v>
      </c>
      <c r="D12" s="6">
        <v>0</v>
      </c>
      <c r="E12" s="22" t="s">
        <v>71</v>
      </c>
      <c r="F12" s="22" t="s">
        <v>71</v>
      </c>
      <c r="G12" s="22" t="s">
        <v>71</v>
      </c>
      <c r="H12" s="22" t="s">
        <v>71</v>
      </c>
      <c r="I12" s="22" t="s">
        <v>71</v>
      </c>
      <c r="J12" s="22" t="s">
        <v>71</v>
      </c>
      <c r="K12" s="22" t="s">
        <v>71</v>
      </c>
      <c r="L12" s="22" t="s">
        <v>71</v>
      </c>
      <c r="M12" s="22" t="s">
        <v>71</v>
      </c>
      <c r="N12" s="22" t="s">
        <v>71</v>
      </c>
      <c r="O12" s="22" t="s">
        <v>71</v>
      </c>
      <c r="P12" s="22" t="s">
        <v>71</v>
      </c>
      <c r="S12" s="4" t="s">
        <v>26</v>
      </c>
      <c r="T12" s="5" t="s">
        <v>4</v>
      </c>
      <c r="U12" s="6">
        <v>0</v>
      </c>
      <c r="V12" s="10" t="s">
        <v>54</v>
      </c>
      <c r="W12" s="10" t="s">
        <v>54</v>
      </c>
      <c r="X12" s="10" t="s">
        <v>54</v>
      </c>
      <c r="Y12" s="10" t="s">
        <v>54</v>
      </c>
      <c r="Z12" s="10" t="s">
        <v>54</v>
      </c>
      <c r="AA12" s="10" t="s">
        <v>54</v>
      </c>
      <c r="AB12" s="10" t="s">
        <v>54</v>
      </c>
      <c r="AC12" s="10" t="s">
        <v>54</v>
      </c>
      <c r="AD12" s="10" t="s">
        <v>54</v>
      </c>
      <c r="AE12" s="10" t="s">
        <v>54</v>
      </c>
      <c r="AF12" s="10" t="s">
        <v>54</v>
      </c>
      <c r="AG12" s="10" t="s">
        <v>54</v>
      </c>
    </row>
    <row r="13" spans="2:33" ht="15.5" x14ac:dyDescent="0.3">
      <c r="B13" s="3"/>
      <c r="C13" s="7"/>
      <c r="D13" s="7"/>
      <c r="E13" s="3"/>
      <c r="F13" s="3"/>
      <c r="G13" s="3"/>
      <c r="H13" s="3"/>
      <c r="I13" s="3"/>
      <c r="J13" s="3"/>
      <c r="K13" s="3"/>
      <c r="L13" s="3"/>
      <c r="M13" s="3"/>
      <c r="N13" s="3"/>
      <c r="O13" s="3"/>
      <c r="P13" s="3"/>
      <c r="S13" s="3"/>
      <c r="T13" s="7"/>
      <c r="U13" s="7"/>
      <c r="V13" s="3"/>
      <c r="W13" s="3"/>
      <c r="X13" s="3"/>
      <c r="Y13" s="3"/>
      <c r="Z13" s="3"/>
      <c r="AA13" s="3"/>
      <c r="AB13" s="3"/>
      <c r="AC13" s="3"/>
      <c r="AD13" s="3"/>
      <c r="AE13" s="3"/>
      <c r="AF13" s="3"/>
      <c r="AG13" s="3"/>
    </row>
    <row r="14" spans="2:33" ht="15.5" x14ac:dyDescent="0.3">
      <c r="B14" s="4" t="s">
        <v>27</v>
      </c>
      <c r="C14" s="5" t="s">
        <v>3</v>
      </c>
      <c r="D14" s="6">
        <v>3</v>
      </c>
      <c r="E14" s="22" t="s">
        <v>71</v>
      </c>
      <c r="F14" s="22" t="s">
        <v>71</v>
      </c>
      <c r="G14" s="22" t="s">
        <v>71</v>
      </c>
      <c r="H14" s="22" t="s">
        <v>71</v>
      </c>
      <c r="I14" s="22" t="s">
        <v>71</v>
      </c>
      <c r="J14" s="22" t="s">
        <v>71</v>
      </c>
      <c r="K14" s="22" t="s">
        <v>71</v>
      </c>
      <c r="L14" s="22" t="s">
        <v>71</v>
      </c>
      <c r="M14" s="22" t="s">
        <v>71</v>
      </c>
      <c r="N14" s="22" t="s">
        <v>71</v>
      </c>
      <c r="O14" s="22" t="s">
        <v>71</v>
      </c>
      <c r="P14" s="22" t="s">
        <v>71</v>
      </c>
      <c r="S14" s="4" t="s">
        <v>27</v>
      </c>
      <c r="T14" s="5" t="s">
        <v>3</v>
      </c>
      <c r="U14" s="6">
        <v>3</v>
      </c>
      <c r="V14" s="9" t="s">
        <v>55</v>
      </c>
      <c r="W14" s="9" t="s">
        <v>55</v>
      </c>
      <c r="X14" s="9" t="s">
        <v>55</v>
      </c>
      <c r="Y14" s="9" t="s">
        <v>55</v>
      </c>
      <c r="Z14" s="9" t="s">
        <v>55</v>
      </c>
      <c r="AA14" s="9" t="s">
        <v>55</v>
      </c>
      <c r="AB14" s="9" t="s">
        <v>55</v>
      </c>
      <c r="AC14" s="9" t="s">
        <v>55</v>
      </c>
      <c r="AD14" s="9" t="s">
        <v>55</v>
      </c>
      <c r="AE14" s="9" t="s">
        <v>55</v>
      </c>
      <c r="AF14" s="9" t="s">
        <v>55</v>
      </c>
      <c r="AG14" s="9" t="s">
        <v>55</v>
      </c>
    </row>
    <row r="15" spans="2:33" ht="15.5" x14ac:dyDescent="0.3">
      <c r="B15" s="4" t="s">
        <v>28</v>
      </c>
      <c r="C15" s="5" t="s">
        <v>4</v>
      </c>
      <c r="D15" s="6">
        <v>0</v>
      </c>
      <c r="E15" s="22" t="s">
        <v>71</v>
      </c>
      <c r="F15" s="22" t="s">
        <v>71</v>
      </c>
      <c r="G15" s="22" t="s">
        <v>71</v>
      </c>
      <c r="H15" s="22" t="s">
        <v>71</v>
      </c>
      <c r="I15" s="22" t="s">
        <v>71</v>
      </c>
      <c r="J15" s="22" t="s">
        <v>71</v>
      </c>
      <c r="K15" s="22" t="s">
        <v>71</v>
      </c>
      <c r="L15" s="22" t="s">
        <v>71</v>
      </c>
      <c r="M15" s="22" t="s">
        <v>71</v>
      </c>
      <c r="N15" s="22" t="s">
        <v>71</v>
      </c>
      <c r="O15" s="22" t="s">
        <v>71</v>
      </c>
      <c r="P15" s="22" t="s">
        <v>71</v>
      </c>
      <c r="S15" s="4" t="s">
        <v>28</v>
      </c>
      <c r="T15" s="5" t="s">
        <v>4</v>
      </c>
      <c r="U15" s="6">
        <v>0</v>
      </c>
      <c r="V15" s="10" t="s">
        <v>56</v>
      </c>
      <c r="W15" s="10" t="s">
        <v>56</v>
      </c>
      <c r="X15" s="10" t="s">
        <v>56</v>
      </c>
      <c r="Y15" s="10" t="s">
        <v>56</v>
      </c>
      <c r="Z15" s="10" t="s">
        <v>56</v>
      </c>
      <c r="AA15" s="10" t="s">
        <v>56</v>
      </c>
      <c r="AB15" s="10" t="s">
        <v>56</v>
      </c>
      <c r="AC15" s="10" t="s">
        <v>56</v>
      </c>
      <c r="AD15" s="10" t="s">
        <v>56</v>
      </c>
      <c r="AE15" s="10" t="s">
        <v>56</v>
      </c>
      <c r="AF15" s="10" t="s">
        <v>56</v>
      </c>
      <c r="AG15" s="10" t="s">
        <v>56</v>
      </c>
    </row>
    <row r="16" spans="2:33" ht="16" thickBot="1" x14ac:dyDescent="0.35">
      <c r="B16" s="3"/>
      <c r="C16" s="7"/>
      <c r="D16" s="7"/>
      <c r="E16" s="3"/>
      <c r="F16" s="3"/>
      <c r="G16" s="3"/>
      <c r="H16" s="3"/>
      <c r="I16" s="3"/>
      <c r="J16" s="3"/>
      <c r="K16" s="3"/>
      <c r="L16" s="3"/>
      <c r="M16" s="3"/>
      <c r="N16" s="3"/>
      <c r="O16" s="3"/>
      <c r="P16" s="3"/>
      <c r="S16" s="3"/>
      <c r="T16" s="7"/>
      <c r="U16" s="7"/>
      <c r="V16" s="3"/>
      <c r="W16" s="3"/>
      <c r="X16" s="3"/>
      <c r="Y16" s="3"/>
      <c r="Z16" s="3"/>
      <c r="AA16" s="3"/>
      <c r="AB16" s="3"/>
      <c r="AC16" s="3"/>
      <c r="AD16" s="3"/>
      <c r="AE16" s="3"/>
      <c r="AF16" s="3"/>
      <c r="AG16" s="3"/>
    </row>
    <row r="17" spans="2:33" ht="16.5" thickTop="1" thickBot="1" x14ac:dyDescent="0.35">
      <c r="B17" s="11" t="s">
        <v>22</v>
      </c>
      <c r="C17" s="7"/>
      <c r="D17" s="7"/>
      <c r="E17" s="3"/>
      <c r="F17" s="3"/>
      <c r="G17" s="3"/>
      <c r="H17" s="3"/>
      <c r="I17" s="3"/>
      <c r="J17" s="3"/>
      <c r="K17" s="3"/>
      <c r="L17" s="3"/>
      <c r="M17" s="3"/>
      <c r="N17" s="3"/>
      <c r="O17" s="3"/>
      <c r="P17" s="3"/>
      <c r="S17" s="11" t="s">
        <v>22</v>
      </c>
      <c r="T17" s="7"/>
      <c r="U17" s="7"/>
      <c r="V17" s="3"/>
      <c r="W17" s="3"/>
      <c r="X17" s="3"/>
      <c r="Y17" s="3"/>
      <c r="Z17" s="3"/>
      <c r="AA17" s="3"/>
      <c r="AB17" s="3"/>
      <c r="AC17" s="3"/>
      <c r="AD17" s="3"/>
      <c r="AE17" s="3"/>
      <c r="AF17" s="3"/>
      <c r="AG17" s="3"/>
    </row>
    <row r="18" spans="2:33" ht="16" thickTop="1" x14ac:dyDescent="0.3">
      <c r="B18" s="4" t="s">
        <v>27</v>
      </c>
      <c r="C18" s="5" t="s">
        <v>3</v>
      </c>
      <c r="D18" s="6">
        <v>3</v>
      </c>
      <c r="E18" s="22" t="s">
        <v>71</v>
      </c>
      <c r="F18" s="22" t="s">
        <v>71</v>
      </c>
      <c r="G18" s="22" t="s">
        <v>71</v>
      </c>
      <c r="H18" s="22" t="s">
        <v>71</v>
      </c>
      <c r="I18" s="22" t="s">
        <v>71</v>
      </c>
      <c r="J18" s="22" t="s">
        <v>71</v>
      </c>
      <c r="K18" s="22" t="s">
        <v>71</v>
      </c>
      <c r="L18" s="22" t="s">
        <v>71</v>
      </c>
      <c r="M18" s="22" t="s">
        <v>71</v>
      </c>
      <c r="N18" s="22" t="s">
        <v>71</v>
      </c>
      <c r="O18" s="22" t="s">
        <v>71</v>
      </c>
      <c r="P18" s="22" t="s">
        <v>71</v>
      </c>
      <c r="S18" s="4" t="s">
        <v>27</v>
      </c>
      <c r="T18" s="5" t="s">
        <v>3</v>
      </c>
      <c r="U18" s="6">
        <v>3</v>
      </c>
      <c r="V18" s="9" t="s">
        <v>57</v>
      </c>
      <c r="W18" s="9" t="s">
        <v>57</v>
      </c>
      <c r="X18" s="9" t="s">
        <v>57</v>
      </c>
      <c r="Y18" s="9" t="s">
        <v>57</v>
      </c>
      <c r="Z18" s="9" t="s">
        <v>57</v>
      </c>
      <c r="AA18" s="9" t="s">
        <v>57</v>
      </c>
      <c r="AB18" s="9" t="s">
        <v>57</v>
      </c>
      <c r="AC18" s="9" t="s">
        <v>57</v>
      </c>
      <c r="AD18" s="9" t="s">
        <v>57</v>
      </c>
      <c r="AE18" s="9" t="s">
        <v>57</v>
      </c>
      <c r="AF18" s="9" t="s">
        <v>57</v>
      </c>
      <c r="AG18" s="9" t="s">
        <v>57</v>
      </c>
    </row>
    <row r="19" spans="2:33" ht="15.5" x14ac:dyDescent="0.3">
      <c r="B19" s="4" t="s">
        <v>28</v>
      </c>
      <c r="C19" s="5" t="s">
        <v>4</v>
      </c>
      <c r="D19" s="6">
        <v>0</v>
      </c>
      <c r="E19" s="22" t="s">
        <v>71</v>
      </c>
      <c r="F19" s="22" t="s">
        <v>71</v>
      </c>
      <c r="G19" s="22" t="s">
        <v>71</v>
      </c>
      <c r="H19" s="22" t="s">
        <v>71</v>
      </c>
      <c r="I19" s="22" t="s">
        <v>71</v>
      </c>
      <c r="J19" s="22" t="s">
        <v>71</v>
      </c>
      <c r="K19" s="22" t="s">
        <v>71</v>
      </c>
      <c r="L19" s="22" t="s">
        <v>71</v>
      </c>
      <c r="M19" s="22" t="s">
        <v>71</v>
      </c>
      <c r="N19" s="22" t="s">
        <v>71</v>
      </c>
      <c r="O19" s="22" t="s">
        <v>71</v>
      </c>
      <c r="P19" s="22" t="s">
        <v>71</v>
      </c>
      <c r="S19" s="4" t="s">
        <v>28</v>
      </c>
      <c r="T19" s="5" t="s">
        <v>4</v>
      </c>
      <c r="U19" s="6">
        <v>0</v>
      </c>
      <c r="V19" s="10" t="s">
        <v>58</v>
      </c>
      <c r="W19" s="10" t="s">
        <v>58</v>
      </c>
      <c r="X19" s="10" t="s">
        <v>58</v>
      </c>
      <c r="Y19" s="10" t="s">
        <v>58</v>
      </c>
      <c r="Z19" s="10" t="s">
        <v>58</v>
      </c>
      <c r="AA19" s="10" t="s">
        <v>58</v>
      </c>
      <c r="AB19" s="10" t="s">
        <v>58</v>
      </c>
      <c r="AC19" s="10" t="s">
        <v>58</v>
      </c>
      <c r="AD19" s="10" t="s">
        <v>58</v>
      </c>
      <c r="AE19" s="10" t="s">
        <v>58</v>
      </c>
      <c r="AF19" s="10" t="s">
        <v>58</v>
      </c>
      <c r="AG19" s="10" t="s">
        <v>58</v>
      </c>
    </row>
    <row r="20" spans="2:33" ht="16" thickBot="1" x14ac:dyDescent="0.35">
      <c r="B20" s="3"/>
      <c r="C20" s="7"/>
      <c r="D20" s="7"/>
      <c r="E20" s="3"/>
      <c r="F20" s="3"/>
      <c r="G20" s="3"/>
      <c r="H20" s="3"/>
      <c r="I20" s="3"/>
      <c r="J20" s="3"/>
      <c r="K20" s="3"/>
      <c r="L20" s="3"/>
      <c r="M20" s="3"/>
      <c r="N20" s="3"/>
      <c r="O20" s="3"/>
      <c r="P20" s="3"/>
      <c r="S20" s="3"/>
      <c r="T20" s="7"/>
      <c r="U20" s="7"/>
      <c r="V20" s="3"/>
      <c r="W20" s="3"/>
      <c r="X20" s="3"/>
      <c r="Y20" s="3"/>
      <c r="Z20" s="3"/>
      <c r="AA20" s="3"/>
      <c r="AB20" s="3"/>
      <c r="AC20" s="3"/>
      <c r="AD20" s="3"/>
      <c r="AE20" s="3"/>
      <c r="AF20" s="3"/>
      <c r="AG20" s="3"/>
    </row>
    <row r="21" spans="2:33" ht="16.5" thickTop="1" thickBot="1" x14ac:dyDescent="0.35">
      <c r="B21" s="11" t="s">
        <v>5</v>
      </c>
      <c r="C21" s="7"/>
      <c r="D21" s="7"/>
      <c r="E21" s="3"/>
      <c r="F21" s="3"/>
      <c r="G21" s="3"/>
      <c r="H21" s="3"/>
      <c r="I21" s="3"/>
      <c r="J21" s="3"/>
      <c r="K21" s="3"/>
      <c r="L21" s="3"/>
      <c r="M21" s="3"/>
      <c r="N21" s="3"/>
      <c r="O21" s="3"/>
      <c r="P21" s="3"/>
      <c r="S21" s="11" t="s">
        <v>5</v>
      </c>
      <c r="T21" s="7"/>
      <c r="U21" s="7"/>
      <c r="V21" s="3"/>
      <c r="W21" s="3"/>
      <c r="X21" s="3"/>
      <c r="Y21" s="3"/>
      <c r="Z21" s="3"/>
      <c r="AA21" s="3"/>
      <c r="AB21" s="3"/>
      <c r="AC21" s="3"/>
      <c r="AD21" s="3"/>
      <c r="AE21" s="3"/>
      <c r="AF21" s="3"/>
      <c r="AG21" s="3"/>
    </row>
    <row r="22" spans="2:33" ht="16" thickTop="1" x14ac:dyDescent="0.3">
      <c r="B22" s="4" t="s">
        <v>6</v>
      </c>
      <c r="C22" s="5" t="s">
        <v>4</v>
      </c>
      <c r="D22" s="6">
        <v>0</v>
      </c>
      <c r="E22" s="8"/>
      <c r="F22" s="8"/>
      <c r="G22" s="8"/>
      <c r="H22" s="8"/>
      <c r="I22" s="8"/>
      <c r="J22" s="24">
        <f>ROUND((('Energy data - Electricity'!J22*'Energy data - Electricity'!$C$10)+('Energy data - Gas'!J22*'Energy data - Gas'!$C$10))/('Energy data - Electricity'!$C$10+'Energy data - Gas'!$C$10),2)</f>
        <v>0.77</v>
      </c>
      <c r="K22" s="24">
        <f>ROUND((('Energy data - Electricity'!K22*'Energy data - Electricity'!$C$10)+('Energy data - Gas'!K22*'Energy data - Gas'!$C$10))/('Energy data - Electricity'!$C$10+'Energy data - Gas'!$C$10),2)</f>
        <v>0.74</v>
      </c>
      <c r="L22" s="24">
        <f>ROUND((('Energy data - Electricity'!L22*'Energy data - Electricity'!$C$10)+('Energy data - Gas'!L22*'Energy data - Gas'!$C$10))/('Energy data - Electricity'!$C$10+'Energy data - Gas'!$C$10),2)</f>
        <v>0.57999999999999996</v>
      </c>
      <c r="M22" s="24">
        <f>ROUND((('Energy data - Electricity'!M22*'Energy data - Electricity'!$C$10)+('Energy data - Gas'!M22*'Energy data - Gas'!$C$10))/('Energy data - Electricity'!$C$10+'Energy data - Gas'!$C$10),2)</f>
        <v>0.43</v>
      </c>
      <c r="N22" s="24">
        <f>ROUND((('Energy data - Electricity'!N22*'Energy data - Electricity'!$C$10)+('Energy data - Gas'!N22*'Energy data - Gas'!$C$10))/('Energy data - Electricity'!$C$10+'Energy data - Gas'!$C$10),2)</f>
        <v>0.43</v>
      </c>
      <c r="O22" s="24">
        <f>ROUND((('Energy data - Electricity'!O22*'Energy data - Electricity'!$C$10)+('Energy data - Gas'!O22*'Energy data - Gas'!$C$10))/('Energy data - Electricity'!$C$10+'Energy data - Gas'!$C$10),2)</f>
        <v>0.42</v>
      </c>
      <c r="P22" s="24">
        <f>ROUND((('Energy data - Electricity'!P22*'Energy data - Electricity'!$C$10)+('Energy data - Gas'!P22*'Energy data - Gas'!$C$10))/('Energy data - Electricity'!$C$10+'Energy data - Gas'!$C$10),2)</f>
        <v>0.27</v>
      </c>
      <c r="S22" s="4" t="s">
        <v>6</v>
      </c>
      <c r="T22" s="5" t="s">
        <v>4</v>
      </c>
      <c r="U22" s="6">
        <v>0</v>
      </c>
      <c r="V22" s="8"/>
      <c r="W22" s="8"/>
      <c r="X22" s="8"/>
      <c r="Y22" s="8"/>
      <c r="Z22" s="8"/>
      <c r="AA22" s="10" t="s">
        <v>59</v>
      </c>
      <c r="AB22" s="10" t="s">
        <v>59</v>
      </c>
      <c r="AC22" s="10" t="s">
        <v>59</v>
      </c>
      <c r="AD22" s="10" t="s">
        <v>59</v>
      </c>
      <c r="AE22" s="10" t="s">
        <v>59</v>
      </c>
      <c r="AF22" s="10" t="s">
        <v>59</v>
      </c>
      <c r="AG22" s="10" t="s">
        <v>59</v>
      </c>
    </row>
    <row r="23" spans="2:33" ht="15.5" x14ac:dyDescent="0.3">
      <c r="B23" s="3"/>
      <c r="C23" s="3"/>
      <c r="D23" s="3"/>
      <c r="E23" s="3"/>
      <c r="F23" s="3"/>
      <c r="G23" s="3"/>
      <c r="H23" s="3"/>
      <c r="I23" s="3"/>
      <c r="J23" s="3"/>
      <c r="K23" s="3"/>
      <c r="L23" s="3"/>
      <c r="M23" s="3"/>
      <c r="N23" s="3"/>
      <c r="O23" s="3"/>
      <c r="P23" s="3"/>
      <c r="S23" s="3"/>
      <c r="T23" s="3"/>
      <c r="U23" s="3"/>
      <c r="V23" s="3"/>
      <c r="W23" s="3"/>
      <c r="X23" s="3"/>
      <c r="Y23" s="3"/>
      <c r="Z23" s="3"/>
      <c r="AA23" s="3"/>
      <c r="AB23" s="3"/>
      <c r="AC23" s="3"/>
      <c r="AD23" s="3"/>
      <c r="AE23" s="3"/>
      <c r="AF23" s="3"/>
      <c r="AG23" s="3"/>
    </row>
    <row r="24" spans="2:33" ht="33.75" customHeight="1" x14ac:dyDescent="0.3">
      <c r="B24" s="38" t="s">
        <v>76</v>
      </c>
      <c r="C24" s="39"/>
      <c r="D24" s="39"/>
      <c r="E24" s="39"/>
      <c r="F24" s="39"/>
      <c r="G24" s="39"/>
      <c r="H24" s="39"/>
      <c r="I24" s="39"/>
      <c r="J24" s="39"/>
      <c r="K24" s="39"/>
      <c r="L24" s="39"/>
      <c r="M24" s="39"/>
      <c r="N24" s="39"/>
      <c r="O24" s="39"/>
      <c r="P24" s="40"/>
    </row>
    <row r="25" spans="2:33" ht="12.75" customHeight="1" x14ac:dyDescent="0.3">
      <c r="B25" s="41"/>
      <c r="C25" s="42"/>
      <c r="D25" s="42"/>
      <c r="E25" s="42"/>
      <c r="F25" s="42"/>
      <c r="G25" s="42"/>
      <c r="H25" s="42"/>
      <c r="I25" s="42"/>
      <c r="J25" s="42"/>
      <c r="K25" s="42"/>
      <c r="L25" s="42"/>
      <c r="M25" s="42"/>
      <c r="N25" s="42"/>
      <c r="O25" s="42"/>
      <c r="P25" s="43"/>
    </row>
    <row r="26" spans="2:33" ht="12.75" customHeight="1" x14ac:dyDescent="0.3">
      <c r="B26" s="41"/>
      <c r="C26" s="42"/>
      <c r="D26" s="42"/>
      <c r="E26" s="42"/>
      <c r="F26" s="42"/>
      <c r="G26" s="42"/>
      <c r="H26" s="42"/>
      <c r="I26" s="42"/>
      <c r="J26" s="42"/>
      <c r="K26" s="42"/>
      <c r="L26" s="42"/>
      <c r="M26" s="42"/>
      <c r="N26" s="42"/>
      <c r="O26" s="42"/>
      <c r="P26" s="43"/>
    </row>
    <row r="27" spans="2:33" ht="12.75" customHeight="1" x14ac:dyDescent="0.3">
      <c r="B27" s="41"/>
      <c r="C27" s="42"/>
      <c r="D27" s="42"/>
      <c r="E27" s="42"/>
      <c r="F27" s="42"/>
      <c r="G27" s="42"/>
      <c r="H27" s="42"/>
      <c r="I27" s="42"/>
      <c r="J27" s="42"/>
      <c r="K27" s="42"/>
      <c r="L27" s="42"/>
      <c r="M27" s="42"/>
      <c r="N27" s="42"/>
      <c r="O27" s="42"/>
      <c r="P27" s="43"/>
    </row>
    <row r="28" spans="2:33" ht="12.75" customHeight="1" x14ac:dyDescent="0.3">
      <c r="B28" s="41"/>
      <c r="C28" s="42"/>
      <c r="D28" s="42"/>
      <c r="E28" s="42"/>
      <c r="F28" s="42"/>
      <c r="G28" s="42"/>
      <c r="H28" s="42"/>
      <c r="I28" s="42"/>
      <c r="J28" s="42"/>
      <c r="K28" s="42"/>
      <c r="L28" s="42"/>
      <c r="M28" s="42"/>
      <c r="N28" s="42"/>
      <c r="O28" s="42"/>
      <c r="P28" s="43"/>
    </row>
    <row r="29" spans="2:33" ht="12.75" customHeight="1" x14ac:dyDescent="0.3">
      <c r="B29" s="41"/>
      <c r="C29" s="42"/>
      <c r="D29" s="42"/>
      <c r="E29" s="42"/>
      <c r="F29" s="42"/>
      <c r="G29" s="42"/>
      <c r="H29" s="42"/>
      <c r="I29" s="42"/>
      <c r="J29" s="42"/>
      <c r="K29" s="42"/>
      <c r="L29" s="42"/>
      <c r="M29" s="42"/>
      <c r="N29" s="42"/>
      <c r="O29" s="42"/>
      <c r="P29" s="43"/>
    </row>
    <row r="30" spans="2:33" ht="29.25" customHeight="1" x14ac:dyDescent="0.3">
      <c r="B30" s="41"/>
      <c r="C30" s="42"/>
      <c r="D30" s="42"/>
      <c r="E30" s="42"/>
      <c r="F30" s="42"/>
      <c r="G30" s="42"/>
      <c r="H30" s="42"/>
      <c r="I30" s="42"/>
      <c r="J30" s="42"/>
      <c r="K30" s="42"/>
      <c r="L30" s="42"/>
      <c r="M30" s="42"/>
      <c r="N30" s="42"/>
      <c r="O30" s="42"/>
      <c r="P30" s="43"/>
    </row>
    <row r="31" spans="2:33" ht="12.5" customHeight="1" x14ac:dyDescent="0.3">
      <c r="B31" s="44"/>
      <c r="C31" s="45"/>
      <c r="D31" s="45"/>
      <c r="E31" s="45"/>
      <c r="F31" s="45"/>
      <c r="G31" s="45"/>
      <c r="H31" s="45"/>
      <c r="I31" s="45"/>
      <c r="J31" s="45"/>
      <c r="K31" s="45"/>
      <c r="L31" s="45"/>
      <c r="M31" s="45"/>
      <c r="N31" s="45"/>
      <c r="O31" s="45"/>
      <c r="P31" s="46"/>
    </row>
    <row r="32" spans="2:33" ht="12.5" customHeight="1" x14ac:dyDescent="0.3">
      <c r="B32" s="44"/>
      <c r="C32" s="45"/>
      <c r="D32" s="45"/>
      <c r="E32" s="45"/>
      <c r="F32" s="45"/>
      <c r="G32" s="45"/>
      <c r="H32" s="45"/>
      <c r="I32" s="45"/>
      <c r="J32" s="45"/>
      <c r="K32" s="45"/>
      <c r="L32" s="45"/>
      <c r="M32" s="45"/>
      <c r="N32" s="45"/>
      <c r="O32" s="45"/>
      <c r="P32" s="46"/>
    </row>
    <row r="33" spans="2:16" ht="12.5" customHeight="1" x14ac:dyDescent="0.3">
      <c r="B33" s="44"/>
      <c r="C33" s="45"/>
      <c r="D33" s="45"/>
      <c r="E33" s="45"/>
      <c r="F33" s="45"/>
      <c r="G33" s="45"/>
      <c r="H33" s="45"/>
      <c r="I33" s="45"/>
      <c r="J33" s="45"/>
      <c r="K33" s="45"/>
      <c r="L33" s="45"/>
      <c r="M33" s="45"/>
      <c r="N33" s="45"/>
      <c r="O33" s="45"/>
      <c r="P33" s="46"/>
    </row>
    <row r="34" spans="2:16" ht="12.5" customHeight="1" x14ac:dyDescent="0.3">
      <c r="B34" s="44"/>
      <c r="C34" s="45"/>
      <c r="D34" s="45"/>
      <c r="E34" s="45"/>
      <c r="F34" s="45"/>
      <c r="G34" s="45"/>
      <c r="H34" s="45"/>
      <c r="I34" s="45"/>
      <c r="J34" s="45"/>
      <c r="K34" s="45"/>
      <c r="L34" s="45"/>
      <c r="M34" s="45"/>
      <c r="N34" s="45"/>
      <c r="O34" s="45"/>
      <c r="P34" s="46"/>
    </row>
    <row r="35" spans="2:16" ht="12.5" customHeight="1" x14ac:dyDescent="0.3">
      <c r="B35" s="44"/>
      <c r="C35" s="45"/>
      <c r="D35" s="45"/>
      <c r="E35" s="45"/>
      <c r="F35" s="45"/>
      <c r="G35" s="45"/>
      <c r="H35" s="45"/>
      <c r="I35" s="45"/>
      <c r="J35" s="45"/>
      <c r="K35" s="45"/>
      <c r="L35" s="45"/>
      <c r="M35" s="45"/>
      <c r="N35" s="45"/>
      <c r="O35" s="45"/>
      <c r="P35" s="46"/>
    </row>
    <row r="36" spans="2:16" ht="12.5" customHeight="1" x14ac:dyDescent="0.3">
      <c r="B36" s="44"/>
      <c r="C36" s="45"/>
      <c r="D36" s="45"/>
      <c r="E36" s="45"/>
      <c r="F36" s="45"/>
      <c r="G36" s="45"/>
      <c r="H36" s="45"/>
      <c r="I36" s="45"/>
      <c r="J36" s="45"/>
      <c r="K36" s="45"/>
      <c r="L36" s="45"/>
      <c r="M36" s="45"/>
      <c r="N36" s="45"/>
      <c r="O36" s="45"/>
      <c r="P36" s="46"/>
    </row>
    <row r="37" spans="2:16" ht="12.5" customHeight="1" x14ac:dyDescent="0.3">
      <c r="B37" s="44"/>
      <c r="C37" s="45"/>
      <c r="D37" s="45"/>
      <c r="E37" s="45"/>
      <c r="F37" s="45"/>
      <c r="G37" s="45"/>
      <c r="H37" s="45"/>
      <c r="I37" s="45"/>
      <c r="J37" s="45"/>
      <c r="K37" s="45"/>
      <c r="L37" s="45"/>
      <c r="M37" s="45"/>
      <c r="N37" s="45"/>
      <c r="O37" s="45"/>
      <c r="P37" s="46"/>
    </row>
    <row r="38" spans="2:16" ht="40.5" customHeight="1" x14ac:dyDescent="0.3">
      <c r="B38" s="47"/>
      <c r="C38" s="48"/>
      <c r="D38" s="48"/>
      <c r="E38" s="48"/>
      <c r="F38" s="48"/>
      <c r="G38" s="48"/>
      <c r="H38" s="48"/>
      <c r="I38" s="48"/>
      <c r="J38" s="48"/>
      <c r="K38" s="48"/>
      <c r="L38" s="48"/>
      <c r="M38" s="48"/>
      <c r="N38" s="48"/>
      <c r="O38" s="48"/>
      <c r="P38" s="49"/>
    </row>
    <row r="39" spans="2:16" x14ac:dyDescent="0.3">
      <c r="B39" s="26" t="s">
        <v>60</v>
      </c>
      <c r="C39" s="27"/>
      <c r="D39" s="27"/>
      <c r="E39" s="27"/>
      <c r="F39" s="27"/>
      <c r="G39" s="27"/>
      <c r="H39" s="27"/>
      <c r="I39" s="27"/>
      <c r="J39" s="27"/>
      <c r="K39" s="27"/>
      <c r="L39" s="27"/>
      <c r="M39" s="27"/>
      <c r="N39" s="27"/>
      <c r="O39" s="27"/>
      <c r="P39" s="28"/>
    </row>
    <row r="40" spans="2:16" x14ac:dyDescent="0.3">
      <c r="B40" s="29"/>
      <c r="C40" s="30"/>
      <c r="D40" s="30"/>
      <c r="E40" s="30"/>
      <c r="F40" s="30"/>
      <c r="G40" s="30"/>
      <c r="H40" s="30"/>
      <c r="I40" s="30"/>
      <c r="J40" s="30"/>
      <c r="K40" s="30"/>
      <c r="L40" s="30"/>
      <c r="M40" s="30"/>
      <c r="N40" s="30"/>
      <c r="O40" s="30"/>
      <c r="P40" s="31"/>
    </row>
    <row r="41" spans="2:16" x14ac:dyDescent="0.3">
      <c r="B41" s="29"/>
      <c r="C41" s="30"/>
      <c r="D41" s="30"/>
      <c r="E41" s="30"/>
      <c r="F41" s="30"/>
      <c r="G41" s="30"/>
      <c r="H41" s="30"/>
      <c r="I41" s="30"/>
      <c r="J41" s="30"/>
      <c r="K41" s="30"/>
      <c r="L41" s="30"/>
      <c r="M41" s="30"/>
      <c r="N41" s="30"/>
      <c r="O41" s="30"/>
      <c r="P41" s="31"/>
    </row>
    <row r="42" spans="2:16" x14ac:dyDescent="0.3">
      <c r="B42" s="29"/>
      <c r="C42" s="30"/>
      <c r="D42" s="30"/>
      <c r="E42" s="30"/>
      <c r="F42" s="30"/>
      <c r="G42" s="30"/>
      <c r="H42" s="30"/>
      <c r="I42" s="30"/>
      <c r="J42" s="30"/>
      <c r="K42" s="30"/>
      <c r="L42" s="30"/>
      <c r="M42" s="30"/>
      <c r="N42" s="30"/>
      <c r="O42" s="30"/>
      <c r="P42" s="31"/>
    </row>
    <row r="43" spans="2:16" x14ac:dyDescent="0.3">
      <c r="B43" s="29"/>
      <c r="C43" s="30"/>
      <c r="D43" s="30"/>
      <c r="E43" s="30"/>
      <c r="F43" s="30"/>
      <c r="G43" s="30"/>
      <c r="H43" s="30"/>
      <c r="I43" s="30"/>
      <c r="J43" s="30"/>
      <c r="K43" s="30"/>
      <c r="L43" s="30"/>
      <c r="M43" s="30"/>
      <c r="N43" s="30"/>
      <c r="O43" s="30"/>
      <c r="P43" s="31"/>
    </row>
    <row r="44" spans="2:16" x14ac:dyDescent="0.3">
      <c r="B44" s="29"/>
      <c r="C44" s="30"/>
      <c r="D44" s="30"/>
      <c r="E44" s="30"/>
      <c r="F44" s="30"/>
      <c r="G44" s="30"/>
      <c r="H44" s="30"/>
      <c r="I44" s="30"/>
      <c r="J44" s="30"/>
      <c r="K44" s="30"/>
      <c r="L44" s="30"/>
      <c r="M44" s="30"/>
      <c r="N44" s="30"/>
      <c r="O44" s="30"/>
      <c r="P44" s="31"/>
    </row>
    <row r="45" spans="2:16" x14ac:dyDescent="0.3">
      <c r="B45" s="29"/>
      <c r="C45" s="30"/>
      <c r="D45" s="30"/>
      <c r="E45" s="30"/>
      <c r="F45" s="30"/>
      <c r="G45" s="30"/>
      <c r="H45" s="30"/>
      <c r="I45" s="30"/>
      <c r="J45" s="30"/>
      <c r="K45" s="30"/>
      <c r="L45" s="30"/>
      <c r="M45" s="30"/>
      <c r="N45" s="30"/>
      <c r="O45" s="30"/>
      <c r="P45" s="31"/>
    </row>
    <row r="46" spans="2:16" x14ac:dyDescent="0.3">
      <c r="B46" s="32"/>
      <c r="C46" s="33"/>
      <c r="D46" s="33"/>
      <c r="E46" s="33"/>
      <c r="F46" s="33"/>
      <c r="G46" s="33"/>
      <c r="H46" s="33"/>
      <c r="I46" s="33"/>
      <c r="J46" s="33"/>
      <c r="K46" s="33"/>
      <c r="L46" s="33"/>
      <c r="M46" s="33"/>
      <c r="N46" s="33"/>
      <c r="O46" s="33"/>
      <c r="P46" s="34"/>
    </row>
    <row r="47" spans="2:16" x14ac:dyDescent="0.3">
      <c r="B47" s="32"/>
      <c r="C47" s="33"/>
      <c r="D47" s="33"/>
      <c r="E47" s="33"/>
      <c r="F47" s="33"/>
      <c r="G47" s="33"/>
      <c r="H47" s="33"/>
      <c r="I47" s="33"/>
      <c r="J47" s="33"/>
      <c r="K47" s="33"/>
      <c r="L47" s="33"/>
      <c r="M47" s="33"/>
      <c r="N47" s="33"/>
      <c r="O47" s="33"/>
      <c r="P47" s="34"/>
    </row>
    <row r="48" spans="2:16" x14ac:dyDescent="0.3">
      <c r="B48" s="32"/>
      <c r="C48" s="33"/>
      <c r="D48" s="33"/>
      <c r="E48" s="33"/>
      <c r="F48" s="33"/>
      <c r="G48" s="33"/>
      <c r="H48" s="33"/>
      <c r="I48" s="33"/>
      <c r="J48" s="33"/>
      <c r="K48" s="33"/>
      <c r="L48" s="33"/>
      <c r="M48" s="33"/>
      <c r="N48" s="33"/>
      <c r="O48" s="33"/>
      <c r="P48" s="34"/>
    </row>
    <row r="49" spans="2:16" x14ac:dyDescent="0.3">
      <c r="B49" s="32"/>
      <c r="C49" s="33"/>
      <c r="D49" s="33"/>
      <c r="E49" s="33"/>
      <c r="F49" s="33"/>
      <c r="G49" s="33"/>
      <c r="H49" s="33"/>
      <c r="I49" s="33"/>
      <c r="J49" s="33"/>
      <c r="K49" s="33"/>
      <c r="L49" s="33"/>
      <c r="M49" s="33"/>
      <c r="N49" s="33"/>
      <c r="O49" s="33"/>
      <c r="P49" s="34"/>
    </row>
    <row r="50" spans="2:16" x14ac:dyDescent="0.3">
      <c r="B50" s="32"/>
      <c r="C50" s="33"/>
      <c r="D50" s="33"/>
      <c r="E50" s="33"/>
      <c r="F50" s="33"/>
      <c r="G50" s="33"/>
      <c r="H50" s="33"/>
      <c r="I50" s="33"/>
      <c r="J50" s="33"/>
      <c r="K50" s="33"/>
      <c r="L50" s="33"/>
      <c r="M50" s="33"/>
      <c r="N50" s="33"/>
      <c r="O50" s="33"/>
      <c r="P50" s="34"/>
    </row>
    <row r="51" spans="2:16" x14ac:dyDescent="0.3">
      <c r="B51" s="32"/>
      <c r="C51" s="33"/>
      <c r="D51" s="33"/>
      <c r="E51" s="33"/>
      <c r="F51" s="33"/>
      <c r="G51" s="33"/>
      <c r="H51" s="33"/>
      <c r="I51" s="33"/>
      <c r="J51" s="33"/>
      <c r="K51" s="33"/>
      <c r="L51" s="33"/>
      <c r="M51" s="33"/>
      <c r="N51" s="33"/>
      <c r="O51" s="33"/>
      <c r="P51" s="34"/>
    </row>
    <row r="52" spans="2:16" x14ac:dyDescent="0.3">
      <c r="B52" s="32"/>
      <c r="C52" s="33"/>
      <c r="D52" s="33"/>
      <c r="E52" s="33"/>
      <c r="F52" s="33"/>
      <c r="G52" s="33"/>
      <c r="H52" s="33"/>
      <c r="I52" s="33"/>
      <c r="J52" s="33"/>
      <c r="K52" s="33"/>
      <c r="L52" s="33"/>
      <c r="M52" s="33"/>
      <c r="N52" s="33"/>
      <c r="O52" s="33"/>
      <c r="P52" s="34"/>
    </row>
    <row r="53" spans="2:16" x14ac:dyDescent="0.3">
      <c r="B53" s="35"/>
      <c r="C53" s="36"/>
      <c r="D53" s="36"/>
      <c r="E53" s="36"/>
      <c r="F53" s="36"/>
      <c r="G53" s="36"/>
      <c r="H53" s="36"/>
      <c r="I53" s="36"/>
      <c r="J53" s="36"/>
      <c r="K53" s="36"/>
      <c r="L53" s="36"/>
      <c r="M53" s="36"/>
      <c r="N53" s="36"/>
      <c r="O53" s="36"/>
      <c r="P53" s="37"/>
    </row>
  </sheetData>
  <mergeCells count="8">
    <mergeCell ref="B39:P53"/>
    <mergeCell ref="B24:P38"/>
    <mergeCell ref="S4:S5"/>
    <mergeCell ref="T4:T5"/>
    <mergeCell ref="U4:U5"/>
    <mergeCell ref="B4:B5"/>
    <mergeCell ref="C4:C5"/>
    <mergeCell ref="D4:D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7D89C-2C99-45E7-AD98-BDE03169C391}">
  <sheetPr>
    <tabColor theme="0" tint="-0.14999847407452621"/>
  </sheetPr>
  <dimension ref="B2:AG42"/>
  <sheetViews>
    <sheetView showGridLines="0" zoomScale="85" zoomScaleNormal="85" workbookViewId="0">
      <pane xSplit="4" ySplit="5" topLeftCell="E6" activePane="bottomRight" state="frozen"/>
      <selection pane="topRight" activeCell="E1" sqref="E1"/>
      <selection pane="bottomLeft" activeCell="A6" sqref="A6"/>
      <selection pane="bottomRight" activeCell="H19" sqref="H19"/>
    </sheetView>
  </sheetViews>
  <sheetFormatPr defaultColWidth="9.08984375" defaultRowHeight="12.5" x14ac:dyDescent="0.3"/>
  <cols>
    <col min="1" max="1" width="2.453125" style="2" customWidth="1"/>
    <col min="2" max="2" width="56.90625" style="2" customWidth="1"/>
    <col min="3" max="8" width="12.81640625" style="2" customWidth="1"/>
    <col min="9" max="9" width="12.81640625" style="2" bestFit="1" customWidth="1"/>
    <col min="10" max="16" width="12.81640625" style="2" customWidth="1"/>
    <col min="17" max="17" width="3.81640625" style="2" customWidth="1"/>
    <col min="18" max="18" width="18.1796875" style="2" customWidth="1"/>
    <col min="19" max="19" width="56.90625" style="2" customWidth="1"/>
    <col min="20" max="33" width="12.81640625" style="2" customWidth="1"/>
    <col min="34" max="16384" width="9.08984375" style="2"/>
  </cols>
  <sheetData>
    <row r="2" spans="2:33" ht="19" x14ac:dyDescent="0.3">
      <c r="B2" s="16" t="s">
        <v>29</v>
      </c>
      <c r="C2" s="1"/>
      <c r="D2" s="1"/>
      <c r="E2" s="1"/>
      <c r="F2" s="1"/>
      <c r="G2" s="1"/>
      <c r="H2" s="1"/>
      <c r="I2" s="1"/>
      <c r="J2" s="1"/>
      <c r="K2" s="1"/>
      <c r="L2" s="1"/>
      <c r="M2" s="1"/>
      <c r="N2" s="1"/>
      <c r="O2" s="1"/>
      <c r="P2" s="1"/>
      <c r="S2" s="16" t="s">
        <v>50</v>
      </c>
      <c r="T2" s="1"/>
      <c r="U2" s="1"/>
      <c r="V2" s="1"/>
      <c r="W2" s="1"/>
      <c r="X2" s="1"/>
      <c r="Y2" s="1"/>
      <c r="Z2" s="1"/>
      <c r="AA2" s="1"/>
      <c r="AB2" s="1"/>
      <c r="AC2" s="1"/>
      <c r="AD2" s="1"/>
      <c r="AE2" s="1"/>
      <c r="AF2" s="1"/>
      <c r="AG2" s="1"/>
    </row>
    <row r="3" spans="2:33" ht="13" thickBot="1" x14ac:dyDescent="0.35"/>
    <row r="4" spans="2:33" ht="16" thickTop="1" x14ac:dyDescent="0.3">
      <c r="B4" s="50" t="s">
        <v>7</v>
      </c>
      <c r="C4" s="52" t="s">
        <v>0</v>
      </c>
      <c r="D4" s="52" t="s">
        <v>8</v>
      </c>
      <c r="E4" s="12" t="s">
        <v>20</v>
      </c>
      <c r="F4" s="12" t="s">
        <v>9</v>
      </c>
      <c r="G4" s="12" t="s">
        <v>10</v>
      </c>
      <c r="H4" s="12" t="s">
        <v>11</v>
      </c>
      <c r="I4" s="12" t="s">
        <v>12</v>
      </c>
      <c r="J4" s="12" t="s">
        <v>13</v>
      </c>
      <c r="K4" s="12" t="s">
        <v>14</v>
      </c>
      <c r="L4" s="12" t="s">
        <v>15</v>
      </c>
      <c r="M4" s="12" t="s">
        <v>16</v>
      </c>
      <c r="N4" s="12" t="s">
        <v>17</v>
      </c>
      <c r="O4" s="12" t="s">
        <v>18</v>
      </c>
      <c r="P4" s="13" t="s">
        <v>19</v>
      </c>
      <c r="S4" s="50" t="s">
        <v>7</v>
      </c>
      <c r="T4" s="52" t="s">
        <v>0</v>
      </c>
      <c r="U4" s="52" t="s">
        <v>8</v>
      </c>
      <c r="V4" s="12" t="s">
        <v>20</v>
      </c>
      <c r="W4" s="12" t="s">
        <v>9</v>
      </c>
      <c r="X4" s="12" t="s">
        <v>10</v>
      </c>
      <c r="Y4" s="12" t="s">
        <v>11</v>
      </c>
      <c r="Z4" s="12" t="s">
        <v>12</v>
      </c>
      <c r="AA4" s="12" t="s">
        <v>13</v>
      </c>
      <c r="AB4" s="12" t="s">
        <v>14</v>
      </c>
      <c r="AC4" s="12" t="s">
        <v>15</v>
      </c>
      <c r="AD4" s="12" t="s">
        <v>16</v>
      </c>
      <c r="AE4" s="12" t="s">
        <v>17</v>
      </c>
      <c r="AF4" s="12" t="s">
        <v>18</v>
      </c>
      <c r="AG4" s="13" t="s">
        <v>19</v>
      </c>
    </row>
    <row r="5" spans="2:33" ht="16" thickBot="1" x14ac:dyDescent="0.35">
      <c r="B5" s="51"/>
      <c r="C5" s="53"/>
      <c r="D5" s="53"/>
      <c r="E5" s="14" t="s">
        <v>1</v>
      </c>
      <c r="F5" s="14" t="s">
        <v>1</v>
      </c>
      <c r="G5" s="14" t="s">
        <v>1</v>
      </c>
      <c r="H5" s="14" t="s">
        <v>1</v>
      </c>
      <c r="I5" s="14" t="s">
        <v>1</v>
      </c>
      <c r="J5" s="14" t="s">
        <v>2</v>
      </c>
      <c r="K5" s="14" t="s">
        <v>2</v>
      </c>
      <c r="L5" s="14" t="s">
        <v>2</v>
      </c>
      <c r="M5" s="14" t="s">
        <v>2</v>
      </c>
      <c r="N5" s="14" t="s">
        <v>2</v>
      </c>
      <c r="O5" s="14" t="s">
        <v>2</v>
      </c>
      <c r="P5" s="15" t="s">
        <v>2</v>
      </c>
      <c r="S5" s="51"/>
      <c r="T5" s="53"/>
      <c r="U5" s="53"/>
      <c r="V5" s="14" t="s">
        <v>1</v>
      </c>
      <c r="W5" s="14" t="s">
        <v>1</v>
      </c>
      <c r="X5" s="14" t="s">
        <v>1</v>
      </c>
      <c r="Y5" s="14" t="s">
        <v>1</v>
      </c>
      <c r="Z5" s="14" t="s">
        <v>1</v>
      </c>
      <c r="AA5" s="14" t="s">
        <v>2</v>
      </c>
      <c r="AB5" s="14" t="s">
        <v>2</v>
      </c>
      <c r="AC5" s="14" t="s">
        <v>2</v>
      </c>
      <c r="AD5" s="14" t="s">
        <v>2</v>
      </c>
      <c r="AE5" s="14" t="s">
        <v>2</v>
      </c>
      <c r="AF5" s="14" t="s">
        <v>2</v>
      </c>
      <c r="AG5" s="15" t="s">
        <v>2</v>
      </c>
    </row>
    <row r="6" spans="2:33" ht="16.5" thickTop="1" thickBot="1" x14ac:dyDescent="0.35">
      <c r="B6" s="3"/>
      <c r="C6" s="3"/>
      <c r="D6" s="3"/>
      <c r="E6" s="3"/>
      <c r="F6" s="3"/>
      <c r="G6" s="3"/>
      <c r="H6" s="3"/>
      <c r="I6" s="3"/>
      <c r="J6" s="3"/>
      <c r="K6" s="3"/>
      <c r="L6" s="3"/>
      <c r="M6" s="3"/>
      <c r="N6" s="3"/>
      <c r="O6" s="3"/>
      <c r="P6" s="3"/>
      <c r="S6" s="3"/>
      <c r="T6" s="3"/>
      <c r="U6" s="3"/>
      <c r="V6" s="3"/>
      <c r="W6" s="3"/>
      <c r="X6" s="3"/>
      <c r="Y6" s="3"/>
      <c r="Z6" s="3"/>
      <c r="AA6" s="3"/>
      <c r="AB6" s="3"/>
      <c r="AC6" s="3"/>
      <c r="AD6" s="3"/>
      <c r="AE6" s="3"/>
      <c r="AF6" s="3"/>
      <c r="AG6" s="3"/>
    </row>
    <row r="7" spans="2:33" ht="16.5" thickTop="1" thickBot="1" x14ac:dyDescent="0.35">
      <c r="B7" s="11" t="s">
        <v>21</v>
      </c>
      <c r="C7" s="3"/>
      <c r="D7" s="3"/>
      <c r="E7" s="3"/>
      <c r="F7" s="3"/>
      <c r="G7" s="3"/>
      <c r="H7" s="3"/>
      <c r="I7" s="3"/>
      <c r="J7" s="3"/>
      <c r="K7" s="3"/>
      <c r="L7" s="3"/>
      <c r="M7" s="3"/>
      <c r="N7" s="3"/>
      <c r="O7" s="3"/>
      <c r="P7" s="3"/>
      <c r="S7" s="11" t="s">
        <v>21</v>
      </c>
      <c r="T7" s="3"/>
      <c r="U7" s="3"/>
      <c r="V7" s="3"/>
      <c r="W7" s="3"/>
      <c r="X7" s="3"/>
      <c r="Y7" s="3"/>
      <c r="Z7" s="3"/>
      <c r="AA7" s="3"/>
      <c r="AB7" s="3"/>
      <c r="AC7" s="3"/>
      <c r="AD7" s="3"/>
      <c r="AE7" s="3"/>
      <c r="AF7" s="3"/>
      <c r="AG7" s="3"/>
    </row>
    <row r="8" spans="2:33" ht="16" thickTop="1" x14ac:dyDescent="0.3">
      <c r="B8" s="4" t="s">
        <v>23</v>
      </c>
      <c r="C8" s="5" t="s">
        <v>3</v>
      </c>
      <c r="D8" s="6">
        <v>3</v>
      </c>
      <c r="E8" s="22">
        <v>130.37100000000001</v>
      </c>
      <c r="F8" s="22">
        <v>129.696</v>
      </c>
      <c r="G8" s="22">
        <v>136.51599999999999</v>
      </c>
      <c r="H8" s="22">
        <v>182.05500000000001</v>
      </c>
      <c r="I8" s="22">
        <v>267.03899999999999</v>
      </c>
      <c r="J8" s="22">
        <v>280</v>
      </c>
      <c r="K8" s="22">
        <v>230</v>
      </c>
      <c r="L8" s="22">
        <v>235</v>
      </c>
      <c r="M8" s="22">
        <v>231</v>
      </c>
      <c r="N8" s="22">
        <v>237</v>
      </c>
      <c r="O8" s="22">
        <v>242</v>
      </c>
      <c r="P8" s="22">
        <v>234</v>
      </c>
      <c r="S8" s="4" t="s">
        <v>23</v>
      </c>
      <c r="T8" s="5" t="s">
        <v>3</v>
      </c>
      <c r="U8" s="6">
        <v>3</v>
      </c>
      <c r="V8" s="9" t="s">
        <v>51</v>
      </c>
      <c r="W8" s="9" t="s">
        <v>51</v>
      </c>
      <c r="X8" s="9" t="s">
        <v>51</v>
      </c>
      <c r="Y8" s="9" t="s">
        <v>51</v>
      </c>
      <c r="Z8" s="9" t="s">
        <v>51</v>
      </c>
      <c r="AA8" s="9" t="s">
        <v>51</v>
      </c>
      <c r="AB8" s="9" t="s">
        <v>51</v>
      </c>
      <c r="AC8" s="9" t="s">
        <v>51</v>
      </c>
      <c r="AD8" s="9" t="s">
        <v>51</v>
      </c>
      <c r="AE8" s="9" t="s">
        <v>51</v>
      </c>
      <c r="AF8" s="9" t="s">
        <v>51</v>
      </c>
      <c r="AG8" s="9" t="s">
        <v>51</v>
      </c>
    </row>
    <row r="9" spans="2:33" ht="15.5" x14ac:dyDescent="0.3">
      <c r="B9" s="4" t="s">
        <v>24</v>
      </c>
      <c r="C9" s="5" t="s">
        <v>4</v>
      </c>
      <c r="D9" s="6">
        <v>0</v>
      </c>
      <c r="E9" s="24"/>
      <c r="F9" s="24">
        <f>(F8/E8)-1</f>
        <v>-5.1775318130566905E-3</v>
      </c>
      <c r="G9" s="24">
        <f t="shared" ref="G9:P9" si="0">(G8/F8)-1</f>
        <v>5.2584505304712481E-2</v>
      </c>
      <c r="H9" s="24">
        <f t="shared" si="0"/>
        <v>0.33357994667291768</v>
      </c>
      <c r="I9" s="24">
        <f t="shared" si="0"/>
        <v>0.46680398780588273</v>
      </c>
      <c r="J9" s="24">
        <f t="shared" si="0"/>
        <v>4.8535981635641212E-2</v>
      </c>
      <c r="K9" s="24">
        <f t="shared" si="0"/>
        <v>-0.1785714285714286</v>
      </c>
      <c r="L9" s="24">
        <f t="shared" si="0"/>
        <v>2.1739130434782705E-2</v>
      </c>
      <c r="M9" s="24">
        <f t="shared" si="0"/>
        <v>-1.7021276595744705E-2</v>
      </c>
      <c r="N9" s="24">
        <f t="shared" si="0"/>
        <v>2.5974025974025983E-2</v>
      </c>
      <c r="O9" s="24">
        <f t="shared" si="0"/>
        <v>2.1097046413502074E-2</v>
      </c>
      <c r="P9" s="24">
        <f t="shared" si="0"/>
        <v>-3.3057851239669422E-2</v>
      </c>
      <c r="S9" s="4" t="s">
        <v>24</v>
      </c>
      <c r="T9" s="5" t="s">
        <v>4</v>
      </c>
      <c r="U9" s="6">
        <v>0</v>
      </c>
      <c r="V9" s="10" t="s">
        <v>52</v>
      </c>
      <c r="W9" s="10" t="s">
        <v>52</v>
      </c>
      <c r="X9" s="10" t="s">
        <v>52</v>
      </c>
      <c r="Y9" s="10" t="s">
        <v>52</v>
      </c>
      <c r="Z9" s="10" t="s">
        <v>52</v>
      </c>
      <c r="AA9" s="10" t="s">
        <v>52</v>
      </c>
      <c r="AB9" s="10" t="s">
        <v>52</v>
      </c>
      <c r="AC9" s="10" t="s">
        <v>52</v>
      </c>
      <c r="AD9" s="10" t="s">
        <v>52</v>
      </c>
      <c r="AE9" s="10" t="s">
        <v>52</v>
      </c>
      <c r="AF9" s="10" t="s">
        <v>52</v>
      </c>
      <c r="AG9" s="10" t="s">
        <v>52</v>
      </c>
    </row>
    <row r="10" spans="2:33" ht="15.5" x14ac:dyDescent="0.3">
      <c r="B10" s="3"/>
      <c r="C10" s="7">
        <v>360000</v>
      </c>
      <c r="D10" s="7" t="s">
        <v>70</v>
      </c>
      <c r="E10" s="3"/>
      <c r="F10" s="3"/>
      <c r="G10" s="3"/>
      <c r="H10" s="3"/>
      <c r="I10" s="3"/>
      <c r="J10" s="3"/>
      <c r="K10" s="3"/>
      <c r="L10" s="3"/>
      <c r="M10" s="3"/>
      <c r="N10" s="3"/>
      <c r="O10" s="3"/>
      <c r="P10" s="3"/>
      <c r="S10" s="3"/>
      <c r="T10" s="7"/>
      <c r="U10" s="7"/>
      <c r="V10" s="3"/>
      <c r="W10" s="3"/>
      <c r="X10" s="3"/>
      <c r="Y10" s="3"/>
      <c r="Z10" s="3"/>
      <c r="AA10" s="3"/>
      <c r="AB10" s="3"/>
      <c r="AC10" s="3"/>
      <c r="AD10" s="3"/>
      <c r="AE10" s="3"/>
      <c r="AF10" s="3"/>
      <c r="AG10" s="3"/>
    </row>
    <row r="11" spans="2:33" ht="15.5" x14ac:dyDescent="0.3">
      <c r="B11" s="4" t="s">
        <v>25</v>
      </c>
      <c r="C11" s="5" t="s">
        <v>3</v>
      </c>
      <c r="D11" s="6">
        <v>3</v>
      </c>
      <c r="E11" s="22">
        <v>57.94</v>
      </c>
      <c r="F11" s="22">
        <v>39.027999999999999</v>
      </c>
      <c r="G11" s="22">
        <v>45.554000000000002</v>
      </c>
      <c r="H11" s="22">
        <v>163.55199999999999</v>
      </c>
      <c r="I11" s="22">
        <v>188.84800000000001</v>
      </c>
      <c r="J11" s="22">
        <v>170</v>
      </c>
      <c r="K11" s="22">
        <v>116</v>
      </c>
      <c r="L11" s="22">
        <v>94</v>
      </c>
      <c r="M11" s="22">
        <v>88</v>
      </c>
      <c r="N11" s="22">
        <v>89</v>
      </c>
      <c r="O11" s="22">
        <v>90</v>
      </c>
      <c r="P11" s="22">
        <v>98</v>
      </c>
      <c r="S11" s="4" t="s">
        <v>25</v>
      </c>
      <c r="T11" s="5" t="s">
        <v>3</v>
      </c>
      <c r="U11" s="6">
        <v>3</v>
      </c>
      <c r="V11" s="9" t="s">
        <v>53</v>
      </c>
      <c r="W11" s="9" t="s">
        <v>53</v>
      </c>
      <c r="X11" s="9" t="s">
        <v>53</v>
      </c>
      <c r="Y11" s="9" t="s">
        <v>53</v>
      </c>
      <c r="Z11" s="9" t="s">
        <v>53</v>
      </c>
      <c r="AA11" s="9" t="s">
        <v>53</v>
      </c>
      <c r="AB11" s="9" t="s">
        <v>53</v>
      </c>
      <c r="AC11" s="9" t="s">
        <v>53</v>
      </c>
      <c r="AD11" s="9" t="s">
        <v>53</v>
      </c>
      <c r="AE11" s="9" t="s">
        <v>53</v>
      </c>
      <c r="AF11" s="9" t="s">
        <v>53</v>
      </c>
      <c r="AG11" s="9" t="s">
        <v>53</v>
      </c>
    </row>
    <row r="12" spans="2:33" ht="15.5" x14ac:dyDescent="0.3">
      <c r="B12" s="4" t="s">
        <v>26</v>
      </c>
      <c r="C12" s="5" t="s">
        <v>4</v>
      </c>
      <c r="D12" s="6">
        <v>0</v>
      </c>
      <c r="E12" s="24"/>
      <c r="F12" s="24">
        <f>(F11/E11)-1</f>
        <v>-0.32640662754573702</v>
      </c>
      <c r="G12" s="24">
        <f t="shared" ref="G12" si="1">(G11/F11)-1</f>
        <v>0.16721328277134373</v>
      </c>
      <c r="H12" s="24">
        <f t="shared" ref="H12" si="2">(H11/G11)-1</f>
        <v>2.5902884488738636</v>
      </c>
      <c r="I12" s="24">
        <f t="shared" ref="I12" si="3">(I11/H11)-1</f>
        <v>0.15466640579143043</v>
      </c>
      <c r="J12" s="24">
        <f t="shared" ref="J12" si="4">(J11/I11)-1</f>
        <v>-9.9805134287892949E-2</v>
      </c>
      <c r="K12" s="24">
        <f t="shared" ref="K12" si="5">(K11/J11)-1</f>
        <v>-0.31764705882352939</v>
      </c>
      <c r="L12" s="24">
        <f t="shared" ref="L12" si="6">(L11/K11)-1</f>
        <v>-0.18965517241379315</v>
      </c>
      <c r="M12" s="24">
        <f t="shared" ref="M12" si="7">(M11/L11)-1</f>
        <v>-6.3829787234042534E-2</v>
      </c>
      <c r="N12" s="24">
        <f t="shared" ref="N12" si="8">(N11/M11)-1</f>
        <v>1.1363636363636465E-2</v>
      </c>
      <c r="O12" s="24">
        <f t="shared" ref="O12" si="9">(O11/N11)-1</f>
        <v>1.1235955056179803E-2</v>
      </c>
      <c r="P12" s="24">
        <f t="shared" ref="P12" si="10">(P11/O11)-1</f>
        <v>8.8888888888888795E-2</v>
      </c>
      <c r="S12" s="4" t="s">
        <v>26</v>
      </c>
      <c r="T12" s="5" t="s">
        <v>4</v>
      </c>
      <c r="U12" s="6">
        <v>0</v>
      </c>
      <c r="V12" s="10" t="s">
        <v>54</v>
      </c>
      <c r="W12" s="10" t="s">
        <v>54</v>
      </c>
      <c r="X12" s="10" t="s">
        <v>54</v>
      </c>
      <c r="Y12" s="10" t="s">
        <v>54</v>
      </c>
      <c r="Z12" s="10" t="s">
        <v>54</v>
      </c>
      <c r="AA12" s="10" t="s">
        <v>54</v>
      </c>
      <c r="AB12" s="10" t="s">
        <v>54</v>
      </c>
      <c r="AC12" s="10" t="s">
        <v>54</v>
      </c>
      <c r="AD12" s="10" t="s">
        <v>54</v>
      </c>
      <c r="AE12" s="10" t="s">
        <v>54</v>
      </c>
      <c r="AF12" s="10" t="s">
        <v>54</v>
      </c>
      <c r="AG12" s="10" t="s">
        <v>54</v>
      </c>
    </row>
    <row r="13" spans="2:33" ht="15.5" x14ac:dyDescent="0.3">
      <c r="B13" s="3"/>
      <c r="C13" s="7">
        <v>1000</v>
      </c>
      <c r="D13" s="7" t="s">
        <v>70</v>
      </c>
      <c r="E13" s="23"/>
      <c r="F13" s="23"/>
      <c r="G13" s="23"/>
      <c r="H13" s="23"/>
      <c r="I13" s="23"/>
      <c r="J13" s="23"/>
      <c r="K13" s="23"/>
      <c r="L13" s="23"/>
      <c r="M13" s="23"/>
      <c r="N13" s="23"/>
      <c r="O13" s="23"/>
      <c r="P13" s="23"/>
      <c r="S13" s="3"/>
      <c r="T13" s="7"/>
      <c r="U13" s="7"/>
      <c r="V13" s="3"/>
      <c r="W13" s="3"/>
      <c r="X13" s="3"/>
      <c r="Y13" s="3"/>
      <c r="Z13" s="3"/>
      <c r="AA13" s="3"/>
      <c r="AB13" s="3"/>
      <c r="AC13" s="3"/>
      <c r="AD13" s="3"/>
      <c r="AE13" s="3"/>
      <c r="AF13" s="3"/>
      <c r="AG13" s="3"/>
    </row>
    <row r="14" spans="2:33" ht="15.5" x14ac:dyDescent="0.3">
      <c r="B14" s="4" t="s">
        <v>27</v>
      </c>
      <c r="C14" s="5" t="s">
        <v>3</v>
      </c>
      <c r="D14" s="6">
        <v>3</v>
      </c>
      <c r="E14" s="22">
        <f>ROUND((($C$13*E11)+($C$10*E8))/($C$10+$C$13),3)</f>
        <v>130.16999999999999</v>
      </c>
      <c r="F14" s="22">
        <f t="shared" ref="F14:P14" si="11">ROUND((($C$13*F11)+($C$10*F8))/($C$10+$C$13),3)</f>
        <v>129.44499999999999</v>
      </c>
      <c r="G14" s="22">
        <f t="shared" si="11"/>
        <v>136.26400000000001</v>
      </c>
      <c r="H14" s="22">
        <f t="shared" si="11"/>
        <v>182.00399999999999</v>
      </c>
      <c r="I14" s="22">
        <f t="shared" si="11"/>
        <v>266.822</v>
      </c>
      <c r="J14" s="22">
        <f t="shared" si="11"/>
        <v>279.69499999999999</v>
      </c>
      <c r="K14" s="22">
        <f t="shared" si="11"/>
        <v>229.684</v>
      </c>
      <c r="L14" s="22">
        <f t="shared" si="11"/>
        <v>234.60900000000001</v>
      </c>
      <c r="M14" s="22">
        <f t="shared" si="11"/>
        <v>230.60400000000001</v>
      </c>
      <c r="N14" s="22">
        <f t="shared" si="11"/>
        <v>236.59</v>
      </c>
      <c r="O14" s="22">
        <f t="shared" si="11"/>
        <v>241.57900000000001</v>
      </c>
      <c r="P14" s="22">
        <f t="shared" si="11"/>
        <v>233.62299999999999</v>
      </c>
      <c r="S14" s="4" t="s">
        <v>27</v>
      </c>
      <c r="T14" s="5" t="s">
        <v>3</v>
      </c>
      <c r="U14" s="6">
        <v>3</v>
      </c>
      <c r="V14" s="9" t="s">
        <v>55</v>
      </c>
      <c r="W14" s="9" t="s">
        <v>55</v>
      </c>
      <c r="X14" s="9" t="s">
        <v>55</v>
      </c>
      <c r="Y14" s="9" t="s">
        <v>55</v>
      </c>
      <c r="Z14" s="9" t="s">
        <v>55</v>
      </c>
      <c r="AA14" s="9" t="s">
        <v>55</v>
      </c>
      <c r="AB14" s="9" t="s">
        <v>55</v>
      </c>
      <c r="AC14" s="9" t="s">
        <v>55</v>
      </c>
      <c r="AD14" s="9" t="s">
        <v>55</v>
      </c>
      <c r="AE14" s="9" t="s">
        <v>55</v>
      </c>
      <c r="AF14" s="9" t="s">
        <v>55</v>
      </c>
      <c r="AG14" s="9" t="s">
        <v>55</v>
      </c>
    </row>
    <row r="15" spans="2:33" ht="15.5" x14ac:dyDescent="0.3">
      <c r="B15" s="4" t="s">
        <v>28</v>
      </c>
      <c r="C15" s="5" t="s">
        <v>4</v>
      </c>
      <c r="D15" s="6">
        <v>0</v>
      </c>
      <c r="E15" s="24"/>
      <c r="F15" s="24">
        <f>(F14/E14)-1</f>
        <v>-5.5696397019282529E-3</v>
      </c>
      <c r="G15" s="24">
        <f t="shared" ref="G15" si="12">(G14/F14)-1</f>
        <v>5.2678743868052269E-2</v>
      </c>
      <c r="H15" s="24">
        <f t="shared" ref="H15" si="13">(H14/G14)-1</f>
        <v>0.33567193095755288</v>
      </c>
      <c r="I15" s="24">
        <f t="shared" ref="I15" si="14">(I14/H14)-1</f>
        <v>0.46602272477527973</v>
      </c>
      <c r="J15" s="24">
        <f t="shared" ref="J15" si="15">(J14/I14)-1</f>
        <v>4.8245646910674456E-2</v>
      </c>
      <c r="K15" s="24">
        <f t="shared" ref="K15" si="16">(K14/J14)-1</f>
        <v>-0.1788054845456658</v>
      </c>
      <c r="L15" s="24">
        <f t="shared" ref="L15" si="17">(L14/K14)-1</f>
        <v>2.1442503613660513E-2</v>
      </c>
      <c r="M15" s="24">
        <f t="shared" ref="M15" si="18">(M14/L14)-1</f>
        <v>-1.7070956357172928E-2</v>
      </c>
      <c r="N15" s="24">
        <f t="shared" ref="N15" si="19">(N14/M14)-1</f>
        <v>2.5957919203482893E-2</v>
      </c>
      <c r="O15" s="24">
        <f t="shared" ref="O15" si="20">(O14/N14)-1</f>
        <v>2.1087112726657864E-2</v>
      </c>
      <c r="P15" s="24">
        <f t="shared" ref="P15" si="21">(P14/O14)-1</f>
        <v>-3.2933326158316789E-2</v>
      </c>
      <c r="S15" s="4" t="s">
        <v>28</v>
      </c>
      <c r="T15" s="5" t="s">
        <v>4</v>
      </c>
      <c r="U15" s="6">
        <v>0</v>
      </c>
      <c r="V15" s="10" t="s">
        <v>56</v>
      </c>
      <c r="W15" s="10" t="s">
        <v>56</v>
      </c>
      <c r="X15" s="10" t="s">
        <v>56</v>
      </c>
      <c r="Y15" s="10" t="s">
        <v>56</v>
      </c>
      <c r="Z15" s="10" t="s">
        <v>56</v>
      </c>
      <c r="AA15" s="10" t="s">
        <v>56</v>
      </c>
      <c r="AB15" s="10" t="s">
        <v>56</v>
      </c>
      <c r="AC15" s="10" t="s">
        <v>56</v>
      </c>
      <c r="AD15" s="10" t="s">
        <v>56</v>
      </c>
      <c r="AE15" s="10" t="s">
        <v>56</v>
      </c>
      <c r="AF15" s="10" t="s">
        <v>56</v>
      </c>
      <c r="AG15" s="10" t="s">
        <v>56</v>
      </c>
    </row>
    <row r="16" spans="2:33" ht="16" thickBot="1" x14ac:dyDescent="0.35">
      <c r="B16" s="3"/>
      <c r="C16" s="7"/>
      <c r="D16" s="7"/>
      <c r="E16" s="3"/>
      <c r="F16" s="3"/>
      <c r="G16" s="3"/>
      <c r="H16" s="3"/>
      <c r="I16" s="3"/>
      <c r="J16" s="3"/>
      <c r="K16" s="3"/>
      <c r="L16" s="3"/>
      <c r="M16" s="3"/>
      <c r="N16" s="3"/>
      <c r="O16" s="3"/>
      <c r="P16" s="3"/>
      <c r="S16" s="3"/>
      <c r="T16" s="7"/>
      <c r="U16" s="7"/>
      <c r="V16" s="3"/>
      <c r="W16" s="3"/>
      <c r="X16" s="3"/>
      <c r="Y16" s="3"/>
      <c r="Z16" s="3"/>
      <c r="AA16" s="3"/>
      <c r="AB16" s="3"/>
      <c r="AC16" s="3"/>
      <c r="AD16" s="3"/>
      <c r="AE16" s="3"/>
      <c r="AF16" s="3"/>
      <c r="AG16" s="3"/>
    </row>
    <row r="17" spans="2:33" ht="16.5" thickTop="1" thickBot="1" x14ac:dyDescent="0.35">
      <c r="B17" s="11" t="s">
        <v>22</v>
      </c>
      <c r="C17" s="7"/>
      <c r="D17" s="7"/>
      <c r="E17" s="3"/>
      <c r="F17" s="3"/>
      <c r="G17" s="3"/>
      <c r="H17" s="3"/>
      <c r="I17" s="3"/>
      <c r="J17" s="3"/>
      <c r="K17" s="3"/>
      <c r="L17" s="3"/>
      <c r="M17" s="3"/>
      <c r="N17" s="3"/>
      <c r="O17" s="3"/>
      <c r="P17" s="3"/>
      <c r="S17" s="11" t="s">
        <v>22</v>
      </c>
      <c r="T17" s="7"/>
      <c r="U17" s="7"/>
      <c r="V17" s="3"/>
      <c r="W17" s="3"/>
      <c r="X17" s="3"/>
      <c r="Y17" s="3"/>
      <c r="Z17" s="3"/>
      <c r="AA17" s="3"/>
      <c r="AB17" s="3"/>
      <c r="AC17" s="3"/>
      <c r="AD17" s="3"/>
      <c r="AE17" s="3"/>
      <c r="AF17" s="3"/>
      <c r="AG17" s="3"/>
    </row>
    <row r="18" spans="2:33" ht="16" thickTop="1" x14ac:dyDescent="0.3">
      <c r="B18" s="4" t="s">
        <v>27</v>
      </c>
      <c r="C18" s="5" t="s">
        <v>3</v>
      </c>
      <c r="D18" s="6">
        <v>3</v>
      </c>
      <c r="E18" s="22">
        <f>E8</f>
        <v>130.37100000000001</v>
      </c>
      <c r="F18" s="22">
        <f t="shared" ref="F18:P18" si="22">F8</f>
        <v>129.696</v>
      </c>
      <c r="G18" s="22">
        <f t="shared" si="22"/>
        <v>136.51599999999999</v>
      </c>
      <c r="H18" s="22">
        <f t="shared" si="22"/>
        <v>182.05500000000001</v>
      </c>
      <c r="I18" s="22">
        <f t="shared" si="22"/>
        <v>267.03899999999999</v>
      </c>
      <c r="J18" s="22">
        <f t="shared" si="22"/>
        <v>280</v>
      </c>
      <c r="K18" s="22">
        <f t="shared" si="22"/>
        <v>230</v>
      </c>
      <c r="L18" s="22">
        <f t="shared" si="22"/>
        <v>235</v>
      </c>
      <c r="M18" s="22">
        <f t="shared" si="22"/>
        <v>231</v>
      </c>
      <c r="N18" s="22">
        <f t="shared" si="22"/>
        <v>237</v>
      </c>
      <c r="O18" s="22">
        <f t="shared" si="22"/>
        <v>242</v>
      </c>
      <c r="P18" s="22">
        <f t="shared" si="22"/>
        <v>234</v>
      </c>
      <c r="S18" s="4" t="s">
        <v>27</v>
      </c>
      <c r="T18" s="5" t="s">
        <v>3</v>
      </c>
      <c r="U18" s="6">
        <v>3</v>
      </c>
      <c r="V18" s="9" t="s">
        <v>57</v>
      </c>
      <c r="W18" s="9" t="s">
        <v>57</v>
      </c>
      <c r="X18" s="9" t="s">
        <v>57</v>
      </c>
      <c r="Y18" s="9" t="s">
        <v>57</v>
      </c>
      <c r="Z18" s="9" t="s">
        <v>57</v>
      </c>
      <c r="AA18" s="9" t="s">
        <v>57</v>
      </c>
      <c r="AB18" s="9" t="s">
        <v>57</v>
      </c>
      <c r="AC18" s="9" t="s">
        <v>57</v>
      </c>
      <c r="AD18" s="9" t="s">
        <v>57</v>
      </c>
      <c r="AE18" s="9" t="s">
        <v>57</v>
      </c>
      <c r="AF18" s="9" t="s">
        <v>57</v>
      </c>
      <c r="AG18" s="9" t="s">
        <v>57</v>
      </c>
    </row>
    <row r="19" spans="2:33" ht="15.5" x14ac:dyDescent="0.3">
      <c r="B19" s="4" t="s">
        <v>28</v>
      </c>
      <c r="C19" s="5" t="s">
        <v>4</v>
      </c>
      <c r="D19" s="6">
        <v>0</v>
      </c>
      <c r="E19" s="24"/>
      <c r="F19" s="24">
        <f>(F18/E18)-1</f>
        <v>-5.1775318130566905E-3</v>
      </c>
      <c r="G19" s="24">
        <f t="shared" ref="G19" si="23">(G18/F18)-1</f>
        <v>5.2584505304712481E-2</v>
      </c>
      <c r="H19" s="24">
        <f t="shared" ref="H19" si="24">(H18/G18)-1</f>
        <v>0.33357994667291768</v>
      </c>
      <c r="I19" s="24">
        <f t="shared" ref="I19" si="25">(I18/H18)-1</f>
        <v>0.46680398780588273</v>
      </c>
      <c r="J19" s="24">
        <f t="shared" ref="J19" si="26">(J18/I18)-1</f>
        <v>4.8535981635641212E-2</v>
      </c>
      <c r="K19" s="24">
        <f t="shared" ref="K19" si="27">(K18/J18)-1</f>
        <v>-0.1785714285714286</v>
      </c>
      <c r="L19" s="24">
        <f t="shared" ref="L19" si="28">(L18/K18)-1</f>
        <v>2.1739130434782705E-2</v>
      </c>
      <c r="M19" s="24">
        <f t="shared" ref="M19" si="29">(M18/L18)-1</f>
        <v>-1.7021276595744705E-2</v>
      </c>
      <c r="N19" s="24">
        <f t="shared" ref="N19" si="30">(N18/M18)-1</f>
        <v>2.5974025974025983E-2</v>
      </c>
      <c r="O19" s="24">
        <f t="shared" ref="O19" si="31">(O18/N18)-1</f>
        <v>2.1097046413502074E-2</v>
      </c>
      <c r="P19" s="24">
        <f t="shared" ref="P19" si="32">(P18/O18)-1</f>
        <v>-3.3057851239669422E-2</v>
      </c>
      <c r="S19" s="4" t="s">
        <v>28</v>
      </c>
      <c r="T19" s="5" t="s">
        <v>4</v>
      </c>
      <c r="U19" s="6">
        <v>0</v>
      </c>
      <c r="V19" s="10" t="s">
        <v>58</v>
      </c>
      <c r="W19" s="10" t="s">
        <v>58</v>
      </c>
      <c r="X19" s="10" t="s">
        <v>58</v>
      </c>
      <c r="Y19" s="10" t="s">
        <v>58</v>
      </c>
      <c r="Z19" s="10" t="s">
        <v>58</v>
      </c>
      <c r="AA19" s="10" t="s">
        <v>58</v>
      </c>
      <c r="AB19" s="10" t="s">
        <v>58</v>
      </c>
      <c r="AC19" s="10" t="s">
        <v>58</v>
      </c>
      <c r="AD19" s="10" t="s">
        <v>58</v>
      </c>
      <c r="AE19" s="10" t="s">
        <v>58</v>
      </c>
      <c r="AF19" s="10" t="s">
        <v>58</v>
      </c>
      <c r="AG19" s="10" t="s">
        <v>58</v>
      </c>
    </row>
    <row r="20" spans="2:33" ht="16" thickBot="1" x14ac:dyDescent="0.35">
      <c r="B20" s="3"/>
      <c r="C20" s="7"/>
      <c r="D20" s="7"/>
      <c r="E20" s="3"/>
      <c r="F20" s="3"/>
      <c r="G20" s="3"/>
      <c r="H20" s="3"/>
      <c r="I20" s="3"/>
      <c r="J20" s="3"/>
      <c r="K20" s="3"/>
      <c r="L20" s="3"/>
      <c r="M20" s="3"/>
      <c r="N20" s="3"/>
      <c r="O20" s="3"/>
      <c r="P20" s="3"/>
      <c r="S20" s="3"/>
      <c r="T20" s="7"/>
      <c r="U20" s="7"/>
      <c r="V20" s="3"/>
      <c r="W20" s="3"/>
      <c r="X20" s="3"/>
      <c r="Y20" s="3"/>
      <c r="Z20" s="3"/>
      <c r="AA20" s="3"/>
      <c r="AB20" s="3"/>
      <c r="AC20" s="3"/>
      <c r="AD20" s="3"/>
      <c r="AE20" s="3"/>
      <c r="AF20" s="3"/>
      <c r="AG20" s="3"/>
    </row>
    <row r="21" spans="2:33" ht="16.5" thickTop="1" thickBot="1" x14ac:dyDescent="0.35">
      <c r="B21" s="11" t="s">
        <v>5</v>
      </c>
      <c r="C21" s="7"/>
      <c r="D21" s="7"/>
      <c r="E21" s="3"/>
      <c r="F21" s="3"/>
      <c r="G21" s="3"/>
      <c r="H21" s="3"/>
      <c r="I21" s="3"/>
      <c r="J21" s="3"/>
      <c r="K21" s="3"/>
      <c r="L21" s="3"/>
      <c r="M21" s="3"/>
      <c r="N21" s="3"/>
      <c r="O21" s="3"/>
      <c r="P21" s="3"/>
      <c r="S21" s="11" t="s">
        <v>5</v>
      </c>
      <c r="T21" s="7"/>
      <c r="U21" s="7"/>
      <c r="V21" s="3"/>
      <c r="W21" s="3"/>
      <c r="X21" s="3"/>
      <c r="Y21" s="3"/>
      <c r="Z21" s="3"/>
      <c r="AA21" s="3"/>
      <c r="AB21" s="3"/>
      <c r="AC21" s="3"/>
      <c r="AD21" s="3"/>
      <c r="AE21" s="3"/>
      <c r="AF21" s="3"/>
      <c r="AG21" s="3"/>
    </row>
    <row r="22" spans="2:33" ht="16" thickTop="1" x14ac:dyDescent="0.3">
      <c r="B22" s="4" t="s">
        <v>6</v>
      </c>
      <c r="C22" s="5" t="s">
        <v>4</v>
      </c>
      <c r="D22" s="6">
        <v>0</v>
      </c>
      <c r="E22" s="8"/>
      <c r="F22" s="8"/>
      <c r="G22" s="8"/>
      <c r="H22" s="8"/>
      <c r="I22" s="8"/>
      <c r="J22" s="25">
        <v>0.78</v>
      </c>
      <c r="K22" s="25">
        <v>0.74</v>
      </c>
      <c r="L22" s="25">
        <v>0.48</v>
      </c>
      <c r="M22" s="25">
        <v>0.25</v>
      </c>
      <c r="N22" s="25">
        <v>0.25</v>
      </c>
      <c r="O22" s="25">
        <v>0.23</v>
      </c>
      <c r="P22" s="25">
        <v>0</v>
      </c>
      <c r="S22" s="4" t="s">
        <v>6</v>
      </c>
      <c r="T22" s="5" t="s">
        <v>4</v>
      </c>
      <c r="U22" s="6">
        <v>0</v>
      </c>
      <c r="V22" s="8"/>
      <c r="W22" s="8"/>
      <c r="X22" s="8"/>
      <c r="Y22" s="8"/>
      <c r="Z22" s="8"/>
      <c r="AA22" s="10" t="s">
        <v>59</v>
      </c>
      <c r="AB22" s="10" t="s">
        <v>59</v>
      </c>
      <c r="AC22" s="10" t="s">
        <v>59</v>
      </c>
      <c r="AD22" s="10" t="s">
        <v>59</v>
      </c>
      <c r="AE22" s="10" t="s">
        <v>59</v>
      </c>
      <c r="AF22" s="10" t="s">
        <v>59</v>
      </c>
      <c r="AG22" s="10" t="s">
        <v>59</v>
      </c>
    </row>
    <row r="23" spans="2:33" ht="15.5" x14ac:dyDescent="0.3">
      <c r="B23" s="3"/>
      <c r="C23" s="3"/>
      <c r="D23" s="3"/>
      <c r="E23" s="3"/>
      <c r="F23" s="3"/>
      <c r="G23" s="3"/>
      <c r="H23" s="3"/>
      <c r="I23" s="3"/>
      <c r="J23" s="3"/>
      <c r="K23" s="3"/>
      <c r="L23" s="3"/>
      <c r="M23" s="3"/>
      <c r="N23" s="3"/>
      <c r="O23" s="3"/>
      <c r="P23" s="3"/>
      <c r="S23" s="3"/>
      <c r="T23" s="3"/>
      <c r="U23" s="3"/>
      <c r="V23" s="3"/>
      <c r="W23" s="3"/>
      <c r="X23" s="3"/>
      <c r="Y23" s="3"/>
      <c r="Z23" s="3"/>
      <c r="AA23" s="3"/>
      <c r="AB23" s="3"/>
      <c r="AC23" s="3"/>
      <c r="AD23" s="3"/>
      <c r="AE23" s="3"/>
      <c r="AF23" s="3"/>
      <c r="AG23" s="3"/>
    </row>
    <row r="24" spans="2:33" ht="15.5" x14ac:dyDescent="0.3">
      <c r="B24" s="3"/>
      <c r="C24" s="3"/>
      <c r="D24" s="3"/>
      <c r="E24" s="3"/>
      <c r="F24" s="3"/>
      <c r="G24" s="3"/>
      <c r="H24" s="3"/>
      <c r="I24" s="3"/>
      <c r="J24" s="3"/>
      <c r="K24" s="3"/>
      <c r="L24" s="3"/>
      <c r="M24" s="3"/>
      <c r="N24" s="3"/>
      <c r="O24" s="3"/>
      <c r="P24" s="3"/>
      <c r="S24" s="3"/>
      <c r="T24" s="3"/>
      <c r="U24" s="3"/>
      <c r="V24" s="3"/>
      <c r="W24" s="3"/>
      <c r="X24" s="3"/>
      <c r="Y24" s="3"/>
      <c r="Z24" s="3"/>
      <c r="AA24" s="3"/>
      <c r="AB24" s="3"/>
      <c r="AC24" s="3"/>
      <c r="AD24" s="3"/>
      <c r="AE24" s="3"/>
      <c r="AF24" s="3"/>
      <c r="AG24" s="3"/>
    </row>
    <row r="25" spans="2:33" ht="33.75" customHeight="1" x14ac:dyDescent="0.3">
      <c r="B25" s="38" t="s">
        <v>72</v>
      </c>
      <c r="C25" s="39"/>
      <c r="D25" s="39"/>
      <c r="E25" s="39"/>
      <c r="F25" s="39"/>
      <c r="G25" s="39"/>
      <c r="H25" s="39"/>
      <c r="I25" s="39"/>
      <c r="J25" s="39"/>
      <c r="K25" s="39"/>
      <c r="L25" s="39"/>
      <c r="M25" s="39"/>
      <c r="N25" s="39"/>
      <c r="O25" s="39"/>
      <c r="P25" s="40"/>
    </row>
    <row r="26" spans="2:33" ht="12.75" customHeight="1" x14ac:dyDescent="0.3">
      <c r="B26" s="41"/>
      <c r="C26" s="42"/>
      <c r="D26" s="42"/>
      <c r="E26" s="42"/>
      <c r="F26" s="42"/>
      <c r="G26" s="42"/>
      <c r="H26" s="42"/>
      <c r="I26" s="42"/>
      <c r="J26" s="42"/>
      <c r="K26" s="42"/>
      <c r="L26" s="42"/>
      <c r="M26" s="42"/>
      <c r="N26" s="42"/>
      <c r="O26" s="42"/>
      <c r="P26" s="43"/>
    </row>
    <row r="27" spans="2:33" ht="12.75" customHeight="1" x14ac:dyDescent="0.3">
      <c r="B27" s="41"/>
      <c r="C27" s="42"/>
      <c r="D27" s="42"/>
      <c r="E27" s="42"/>
      <c r="F27" s="42"/>
      <c r="G27" s="42"/>
      <c r="H27" s="42"/>
      <c r="I27" s="42"/>
      <c r="J27" s="42"/>
      <c r="K27" s="42"/>
      <c r="L27" s="42"/>
      <c r="M27" s="42"/>
      <c r="N27" s="42"/>
      <c r="O27" s="42"/>
      <c r="P27" s="43"/>
    </row>
    <row r="28" spans="2:33" ht="12.75" customHeight="1" x14ac:dyDescent="0.3">
      <c r="B28" s="41"/>
      <c r="C28" s="42"/>
      <c r="D28" s="42"/>
      <c r="E28" s="42"/>
      <c r="F28" s="42"/>
      <c r="G28" s="42"/>
      <c r="H28" s="42"/>
      <c r="I28" s="42"/>
      <c r="J28" s="42"/>
      <c r="K28" s="42"/>
      <c r="L28" s="42"/>
      <c r="M28" s="42"/>
      <c r="N28" s="42"/>
      <c r="O28" s="42"/>
      <c r="P28" s="43"/>
    </row>
    <row r="29" spans="2:33" ht="12.75" customHeight="1" x14ac:dyDescent="0.3">
      <c r="B29" s="41"/>
      <c r="C29" s="42"/>
      <c r="D29" s="42"/>
      <c r="E29" s="42"/>
      <c r="F29" s="42"/>
      <c r="G29" s="42"/>
      <c r="H29" s="42"/>
      <c r="I29" s="42"/>
      <c r="J29" s="42"/>
      <c r="K29" s="42"/>
      <c r="L29" s="42"/>
      <c r="M29" s="42"/>
      <c r="N29" s="42"/>
      <c r="O29" s="42"/>
      <c r="P29" s="43"/>
    </row>
    <row r="30" spans="2:33" ht="12.75" customHeight="1" x14ac:dyDescent="0.3">
      <c r="B30" s="41"/>
      <c r="C30" s="42"/>
      <c r="D30" s="42"/>
      <c r="E30" s="42"/>
      <c r="F30" s="42"/>
      <c r="G30" s="42"/>
      <c r="H30" s="42"/>
      <c r="I30" s="42"/>
      <c r="J30" s="42"/>
      <c r="K30" s="42"/>
      <c r="L30" s="42"/>
      <c r="M30" s="42"/>
      <c r="N30" s="42"/>
      <c r="O30" s="42"/>
      <c r="P30" s="43"/>
    </row>
    <row r="31" spans="2:33" ht="29.25" customHeight="1" x14ac:dyDescent="0.3">
      <c r="B31" s="41"/>
      <c r="C31" s="42"/>
      <c r="D31" s="42"/>
      <c r="E31" s="42"/>
      <c r="F31" s="42"/>
      <c r="G31" s="42"/>
      <c r="H31" s="42"/>
      <c r="I31" s="42"/>
      <c r="J31" s="42"/>
      <c r="K31" s="42"/>
      <c r="L31" s="42"/>
      <c r="M31" s="42"/>
      <c r="N31" s="42"/>
      <c r="O31" s="42"/>
      <c r="P31" s="43"/>
    </row>
    <row r="32" spans="2:33" ht="12.5" customHeight="1" x14ac:dyDescent="0.3">
      <c r="B32" s="44"/>
      <c r="C32" s="45"/>
      <c r="D32" s="45"/>
      <c r="E32" s="45"/>
      <c r="F32" s="45"/>
      <c r="G32" s="45"/>
      <c r="H32" s="45"/>
      <c r="I32" s="45"/>
      <c r="J32" s="45"/>
      <c r="K32" s="45"/>
      <c r="L32" s="45"/>
      <c r="M32" s="45"/>
      <c r="N32" s="45"/>
      <c r="O32" s="45"/>
      <c r="P32" s="46"/>
    </row>
    <row r="33" spans="2:16" ht="12.5" customHeight="1" x14ac:dyDescent="0.3">
      <c r="B33" s="44"/>
      <c r="C33" s="45"/>
      <c r="D33" s="45"/>
      <c r="E33" s="45"/>
      <c r="F33" s="45"/>
      <c r="G33" s="45"/>
      <c r="H33" s="45"/>
      <c r="I33" s="45"/>
      <c r="J33" s="45"/>
      <c r="K33" s="45"/>
      <c r="L33" s="45"/>
      <c r="M33" s="45"/>
      <c r="N33" s="45"/>
      <c r="O33" s="45"/>
      <c r="P33" s="46"/>
    </row>
    <row r="34" spans="2:16" ht="12.5" customHeight="1" x14ac:dyDescent="0.3">
      <c r="B34" s="44"/>
      <c r="C34" s="45"/>
      <c r="D34" s="45"/>
      <c r="E34" s="45"/>
      <c r="F34" s="45"/>
      <c r="G34" s="45"/>
      <c r="H34" s="45"/>
      <c r="I34" s="45"/>
      <c r="J34" s="45"/>
      <c r="K34" s="45"/>
      <c r="L34" s="45"/>
      <c r="M34" s="45"/>
      <c r="N34" s="45"/>
      <c r="O34" s="45"/>
      <c r="P34" s="46"/>
    </row>
    <row r="35" spans="2:16" ht="12.5" customHeight="1" x14ac:dyDescent="0.3">
      <c r="B35" s="44"/>
      <c r="C35" s="45"/>
      <c r="D35" s="45"/>
      <c r="E35" s="45"/>
      <c r="F35" s="45"/>
      <c r="G35" s="45"/>
      <c r="H35" s="45"/>
      <c r="I35" s="45"/>
      <c r="J35" s="45"/>
      <c r="K35" s="45"/>
      <c r="L35" s="45"/>
      <c r="M35" s="45"/>
      <c r="N35" s="45"/>
      <c r="O35" s="45"/>
      <c r="P35" s="46"/>
    </row>
    <row r="36" spans="2:16" ht="12.5" customHeight="1" x14ac:dyDescent="0.3">
      <c r="B36" s="44"/>
      <c r="C36" s="45"/>
      <c r="D36" s="45"/>
      <c r="E36" s="45"/>
      <c r="F36" s="45"/>
      <c r="G36" s="45"/>
      <c r="H36" s="45"/>
      <c r="I36" s="45"/>
      <c r="J36" s="45"/>
      <c r="K36" s="45"/>
      <c r="L36" s="45"/>
      <c r="M36" s="45"/>
      <c r="N36" s="45"/>
      <c r="O36" s="45"/>
      <c r="P36" s="46"/>
    </row>
    <row r="37" spans="2:16" ht="12.5" customHeight="1" x14ac:dyDescent="0.3">
      <c r="B37" s="44"/>
      <c r="C37" s="45"/>
      <c r="D37" s="45"/>
      <c r="E37" s="45"/>
      <c r="F37" s="45"/>
      <c r="G37" s="45"/>
      <c r="H37" s="45"/>
      <c r="I37" s="45"/>
      <c r="J37" s="45"/>
      <c r="K37" s="45"/>
      <c r="L37" s="45"/>
      <c r="M37" s="45"/>
      <c r="N37" s="45"/>
      <c r="O37" s="45"/>
      <c r="P37" s="46"/>
    </row>
    <row r="38" spans="2:16" ht="12.5" customHeight="1" x14ac:dyDescent="0.3">
      <c r="B38" s="44"/>
      <c r="C38" s="45"/>
      <c r="D38" s="45"/>
      <c r="E38" s="45"/>
      <c r="F38" s="45"/>
      <c r="G38" s="45"/>
      <c r="H38" s="45"/>
      <c r="I38" s="45"/>
      <c r="J38" s="45"/>
      <c r="K38" s="45"/>
      <c r="L38" s="45"/>
      <c r="M38" s="45"/>
      <c r="N38" s="45"/>
      <c r="O38" s="45"/>
      <c r="P38" s="46"/>
    </row>
    <row r="39" spans="2:16" ht="100.5" customHeight="1" x14ac:dyDescent="0.3">
      <c r="B39" s="47"/>
      <c r="C39" s="48"/>
      <c r="D39" s="48"/>
      <c r="E39" s="48"/>
      <c r="F39" s="48"/>
      <c r="G39" s="48"/>
      <c r="H39" s="48"/>
      <c r="I39" s="48"/>
      <c r="J39" s="48"/>
      <c r="K39" s="48"/>
      <c r="L39" s="48"/>
      <c r="M39" s="48"/>
      <c r="N39" s="48"/>
      <c r="O39" s="48"/>
      <c r="P39" s="49"/>
    </row>
    <row r="41" spans="2:16" x14ac:dyDescent="0.3">
      <c r="B41" s="2" t="s">
        <v>68</v>
      </c>
    </row>
    <row r="42" spans="2:16" x14ac:dyDescent="0.3">
      <c r="B42" s="2" t="s">
        <v>69</v>
      </c>
    </row>
  </sheetData>
  <mergeCells count="7">
    <mergeCell ref="T4:T5"/>
    <mergeCell ref="U4:U5"/>
    <mergeCell ref="B25:P39"/>
    <mergeCell ref="B4:B5"/>
    <mergeCell ref="C4:C5"/>
    <mergeCell ref="D4:D5"/>
    <mergeCell ref="S4:S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3869C-AF2B-4215-BBCF-AF4A13AE97BF}">
  <sheetPr>
    <tabColor theme="0" tint="-0.14999847407452621"/>
  </sheetPr>
  <dimension ref="B2:AG38"/>
  <sheetViews>
    <sheetView showGridLines="0" topLeftCell="H1" zoomScale="86" workbookViewId="0">
      <selection activeCell="S2" sqref="S2"/>
    </sheetView>
  </sheetViews>
  <sheetFormatPr defaultColWidth="9.08984375" defaultRowHeight="12.5" x14ac:dyDescent="0.3"/>
  <cols>
    <col min="1" max="1" width="2.453125" style="2" customWidth="1"/>
    <col min="2" max="2" width="56.90625" style="2" customWidth="1"/>
    <col min="3" max="16" width="12.81640625" style="2" customWidth="1"/>
    <col min="17" max="17" width="3.81640625" style="2" customWidth="1"/>
    <col min="18" max="18" width="18.1796875" style="2" customWidth="1"/>
    <col min="19" max="19" width="56.90625" style="2" customWidth="1"/>
    <col min="20" max="33" width="12.81640625" style="2" customWidth="1"/>
    <col min="34" max="16384" width="9.08984375" style="2"/>
  </cols>
  <sheetData>
    <row r="2" spans="2:33" ht="19" x14ac:dyDescent="0.3">
      <c r="B2" s="16" t="s">
        <v>29</v>
      </c>
      <c r="C2" s="1"/>
      <c r="D2" s="1"/>
      <c r="E2" s="1"/>
      <c r="F2" s="1"/>
      <c r="G2" s="1"/>
      <c r="H2" s="1"/>
      <c r="I2" s="1"/>
      <c r="J2" s="1"/>
      <c r="K2" s="1"/>
      <c r="L2" s="1"/>
      <c r="M2" s="1"/>
      <c r="N2" s="1"/>
      <c r="O2" s="1"/>
      <c r="P2" s="1"/>
      <c r="S2" s="16" t="s">
        <v>50</v>
      </c>
      <c r="T2" s="1"/>
      <c r="U2" s="1"/>
      <c r="V2" s="1"/>
      <c r="W2" s="1"/>
      <c r="X2" s="1"/>
      <c r="Y2" s="1"/>
      <c r="Z2" s="1"/>
      <c r="AA2" s="1"/>
      <c r="AB2" s="1"/>
      <c r="AC2" s="1"/>
      <c r="AD2" s="1"/>
      <c r="AE2" s="1"/>
      <c r="AF2" s="1"/>
      <c r="AG2" s="1"/>
    </row>
    <row r="3" spans="2:33" ht="13" thickBot="1" x14ac:dyDescent="0.35"/>
    <row r="4" spans="2:33" ht="16" thickTop="1" x14ac:dyDescent="0.3">
      <c r="B4" s="50" t="s">
        <v>7</v>
      </c>
      <c r="C4" s="52" t="s">
        <v>0</v>
      </c>
      <c r="D4" s="52" t="s">
        <v>8</v>
      </c>
      <c r="E4" s="12" t="s">
        <v>20</v>
      </c>
      <c r="F4" s="12" t="s">
        <v>9</v>
      </c>
      <c r="G4" s="12" t="s">
        <v>10</v>
      </c>
      <c r="H4" s="12" t="s">
        <v>11</v>
      </c>
      <c r="I4" s="12" t="s">
        <v>12</v>
      </c>
      <c r="J4" s="12" t="s">
        <v>13</v>
      </c>
      <c r="K4" s="12" t="s">
        <v>14</v>
      </c>
      <c r="L4" s="12" t="s">
        <v>15</v>
      </c>
      <c r="M4" s="12" t="s">
        <v>16</v>
      </c>
      <c r="N4" s="12" t="s">
        <v>17</v>
      </c>
      <c r="O4" s="12" t="s">
        <v>18</v>
      </c>
      <c r="P4" s="13" t="s">
        <v>19</v>
      </c>
      <c r="S4" s="50" t="s">
        <v>7</v>
      </c>
      <c r="T4" s="52" t="s">
        <v>0</v>
      </c>
      <c r="U4" s="52" t="s">
        <v>8</v>
      </c>
      <c r="V4" s="12" t="s">
        <v>20</v>
      </c>
      <c r="W4" s="12" t="s">
        <v>9</v>
      </c>
      <c r="X4" s="12" t="s">
        <v>10</v>
      </c>
      <c r="Y4" s="12" t="s">
        <v>11</v>
      </c>
      <c r="Z4" s="12" t="s">
        <v>12</v>
      </c>
      <c r="AA4" s="12" t="s">
        <v>13</v>
      </c>
      <c r="AB4" s="12" t="s">
        <v>14</v>
      </c>
      <c r="AC4" s="12" t="s">
        <v>15</v>
      </c>
      <c r="AD4" s="12" t="s">
        <v>16</v>
      </c>
      <c r="AE4" s="12" t="s">
        <v>17</v>
      </c>
      <c r="AF4" s="12" t="s">
        <v>18</v>
      </c>
      <c r="AG4" s="13" t="s">
        <v>19</v>
      </c>
    </row>
    <row r="5" spans="2:33" ht="16" thickBot="1" x14ac:dyDescent="0.35">
      <c r="B5" s="51"/>
      <c r="C5" s="53"/>
      <c r="D5" s="53"/>
      <c r="E5" s="14" t="s">
        <v>1</v>
      </c>
      <c r="F5" s="14" t="s">
        <v>1</v>
      </c>
      <c r="G5" s="14" t="s">
        <v>1</v>
      </c>
      <c r="H5" s="14" t="s">
        <v>1</v>
      </c>
      <c r="I5" s="14" t="s">
        <v>1</v>
      </c>
      <c r="J5" s="14" t="s">
        <v>2</v>
      </c>
      <c r="K5" s="14" t="s">
        <v>2</v>
      </c>
      <c r="L5" s="14" t="s">
        <v>2</v>
      </c>
      <c r="M5" s="14" t="s">
        <v>2</v>
      </c>
      <c r="N5" s="14" t="s">
        <v>2</v>
      </c>
      <c r="O5" s="14" t="s">
        <v>2</v>
      </c>
      <c r="P5" s="15" t="s">
        <v>2</v>
      </c>
      <c r="S5" s="51"/>
      <c r="T5" s="53"/>
      <c r="U5" s="53"/>
      <c r="V5" s="14" t="s">
        <v>1</v>
      </c>
      <c r="W5" s="14" t="s">
        <v>1</v>
      </c>
      <c r="X5" s="14" t="s">
        <v>1</v>
      </c>
      <c r="Y5" s="14" t="s">
        <v>1</v>
      </c>
      <c r="Z5" s="14" t="s">
        <v>1</v>
      </c>
      <c r="AA5" s="14" t="s">
        <v>2</v>
      </c>
      <c r="AB5" s="14" t="s">
        <v>2</v>
      </c>
      <c r="AC5" s="14" t="s">
        <v>2</v>
      </c>
      <c r="AD5" s="14" t="s">
        <v>2</v>
      </c>
      <c r="AE5" s="14" t="s">
        <v>2</v>
      </c>
      <c r="AF5" s="14" t="s">
        <v>2</v>
      </c>
      <c r="AG5" s="15" t="s">
        <v>2</v>
      </c>
    </row>
    <row r="6" spans="2:33" ht="16.5" thickTop="1" thickBot="1" x14ac:dyDescent="0.35">
      <c r="B6" s="3"/>
      <c r="C6" s="3"/>
      <c r="D6" s="3"/>
      <c r="E6" s="3"/>
      <c r="F6" s="3"/>
      <c r="G6" s="3"/>
      <c r="H6" s="3"/>
      <c r="I6" s="3"/>
      <c r="J6" s="3"/>
      <c r="K6" s="3"/>
      <c r="L6" s="3"/>
      <c r="M6" s="3"/>
      <c r="N6" s="3"/>
      <c r="O6" s="3"/>
      <c r="P6" s="3"/>
      <c r="S6" s="3"/>
      <c r="T6" s="3"/>
      <c r="U6" s="3"/>
      <c r="V6" s="3"/>
      <c r="W6" s="3"/>
      <c r="X6" s="3"/>
      <c r="Y6" s="3"/>
      <c r="Z6" s="3"/>
      <c r="AA6" s="3"/>
      <c r="AB6" s="3"/>
      <c r="AC6" s="3"/>
      <c r="AD6" s="3"/>
      <c r="AE6" s="3"/>
      <c r="AF6" s="3"/>
      <c r="AG6" s="3"/>
    </row>
    <row r="7" spans="2:33" ht="16.5" thickTop="1" thickBot="1" x14ac:dyDescent="0.35">
      <c r="B7" s="11" t="s">
        <v>21</v>
      </c>
      <c r="C7" s="3"/>
      <c r="D7" s="3"/>
      <c r="E7" s="3"/>
      <c r="F7" s="3"/>
      <c r="G7" s="3"/>
      <c r="H7" s="3"/>
      <c r="I7" s="3"/>
      <c r="J7" s="3"/>
      <c r="K7" s="3"/>
      <c r="L7" s="3"/>
      <c r="M7" s="3"/>
      <c r="N7" s="3"/>
      <c r="O7" s="3"/>
      <c r="P7" s="3"/>
      <c r="S7" s="11" t="s">
        <v>21</v>
      </c>
      <c r="T7" s="3"/>
      <c r="U7" s="3"/>
      <c r="V7" s="3"/>
      <c r="W7" s="3"/>
      <c r="X7" s="3"/>
      <c r="Y7" s="3"/>
      <c r="Z7" s="3"/>
      <c r="AA7" s="3"/>
      <c r="AB7" s="3"/>
      <c r="AC7" s="3"/>
      <c r="AD7" s="3"/>
      <c r="AE7" s="3"/>
      <c r="AF7" s="3"/>
      <c r="AG7" s="3"/>
    </row>
    <row r="8" spans="2:33" ht="16" thickTop="1" x14ac:dyDescent="0.3">
      <c r="B8" s="4" t="s">
        <v>23</v>
      </c>
      <c r="C8" s="5" t="s">
        <v>3</v>
      </c>
      <c r="D8" s="6">
        <v>3</v>
      </c>
      <c r="E8" s="22">
        <v>23.222911716419045</v>
      </c>
      <c r="F8" s="22">
        <v>14.953889218422825</v>
      </c>
      <c r="G8" s="22">
        <v>14.178596586320134</v>
      </c>
      <c r="H8" s="22">
        <v>59.297248653256496</v>
      </c>
      <c r="I8" s="22">
        <v>78.817917537924714</v>
      </c>
      <c r="J8" s="22">
        <v>40</v>
      </c>
      <c r="K8" s="22">
        <v>38</v>
      </c>
      <c r="L8" s="22">
        <v>48</v>
      </c>
      <c r="M8" s="22">
        <v>44</v>
      </c>
      <c r="N8" s="22">
        <v>42</v>
      </c>
      <c r="O8" s="22">
        <v>42</v>
      </c>
      <c r="P8" s="22">
        <v>42</v>
      </c>
      <c r="S8" s="4" t="s">
        <v>23</v>
      </c>
      <c r="T8" s="5" t="s">
        <v>3</v>
      </c>
      <c r="U8" s="6">
        <v>3</v>
      </c>
      <c r="V8" s="9" t="s">
        <v>51</v>
      </c>
      <c r="W8" s="9" t="s">
        <v>51</v>
      </c>
      <c r="X8" s="9" t="s">
        <v>51</v>
      </c>
      <c r="Y8" s="9" t="s">
        <v>51</v>
      </c>
      <c r="Z8" s="9" t="s">
        <v>51</v>
      </c>
      <c r="AA8" s="9" t="s">
        <v>51</v>
      </c>
      <c r="AB8" s="9" t="s">
        <v>51</v>
      </c>
      <c r="AC8" s="9" t="s">
        <v>51</v>
      </c>
      <c r="AD8" s="9" t="s">
        <v>51</v>
      </c>
      <c r="AE8" s="9" t="s">
        <v>51</v>
      </c>
      <c r="AF8" s="9" t="s">
        <v>51</v>
      </c>
      <c r="AG8" s="9" t="s">
        <v>51</v>
      </c>
    </row>
    <row r="9" spans="2:33" ht="15.5" x14ac:dyDescent="0.3">
      <c r="B9" s="4" t="s">
        <v>24</v>
      </c>
      <c r="C9" s="5" t="s">
        <v>4</v>
      </c>
      <c r="D9" s="6">
        <v>0</v>
      </c>
      <c r="E9" s="24"/>
      <c r="F9" s="24">
        <f>(F8/E8)-1</f>
        <v>-0.35607173635121137</v>
      </c>
      <c r="G9" s="24">
        <f t="shared" ref="G9:P9" si="0">(G8/F8)-1</f>
        <v>-5.1845551399936074E-2</v>
      </c>
      <c r="H9" s="24">
        <f t="shared" si="0"/>
        <v>3.1821662879151216</v>
      </c>
      <c r="I9" s="24">
        <f t="shared" si="0"/>
        <v>0.32920024668962755</v>
      </c>
      <c r="J9" s="24">
        <f t="shared" si="0"/>
        <v>-0.49250118184417579</v>
      </c>
      <c r="K9" s="24">
        <f t="shared" si="0"/>
        <v>-5.0000000000000044E-2</v>
      </c>
      <c r="L9" s="24">
        <f t="shared" si="0"/>
        <v>0.26315789473684204</v>
      </c>
      <c r="M9" s="24">
        <f t="shared" si="0"/>
        <v>-8.333333333333337E-2</v>
      </c>
      <c r="N9" s="24">
        <f t="shared" si="0"/>
        <v>-4.5454545454545414E-2</v>
      </c>
      <c r="O9" s="24">
        <f t="shared" si="0"/>
        <v>0</v>
      </c>
      <c r="P9" s="24">
        <f t="shared" si="0"/>
        <v>0</v>
      </c>
      <c r="S9" s="4" t="s">
        <v>24</v>
      </c>
      <c r="T9" s="5" t="s">
        <v>4</v>
      </c>
      <c r="U9" s="6">
        <v>0</v>
      </c>
      <c r="V9" s="10" t="s">
        <v>52</v>
      </c>
      <c r="W9" s="10" t="s">
        <v>52</v>
      </c>
      <c r="X9" s="10" t="s">
        <v>52</v>
      </c>
      <c r="Y9" s="10" t="s">
        <v>52</v>
      </c>
      <c r="Z9" s="10" t="s">
        <v>52</v>
      </c>
      <c r="AA9" s="10" t="s">
        <v>52</v>
      </c>
      <c r="AB9" s="10" t="s">
        <v>52</v>
      </c>
      <c r="AC9" s="10" t="s">
        <v>52</v>
      </c>
      <c r="AD9" s="10" t="s">
        <v>52</v>
      </c>
      <c r="AE9" s="10" t="s">
        <v>52</v>
      </c>
      <c r="AF9" s="10" t="s">
        <v>52</v>
      </c>
      <c r="AG9" s="10" t="s">
        <v>52</v>
      </c>
    </row>
    <row r="10" spans="2:33" ht="15.5" x14ac:dyDescent="0.3">
      <c r="B10" s="3"/>
      <c r="C10" s="7">
        <v>200000</v>
      </c>
      <c r="D10" s="7" t="s">
        <v>70</v>
      </c>
      <c r="E10" s="3"/>
      <c r="F10" s="3"/>
      <c r="G10" s="3"/>
      <c r="H10" s="3"/>
      <c r="I10" s="3"/>
      <c r="J10" s="3"/>
      <c r="K10" s="3"/>
      <c r="L10" s="3"/>
      <c r="M10" s="3"/>
      <c r="N10" s="3"/>
      <c r="O10" s="3"/>
      <c r="P10" s="3"/>
      <c r="S10" s="3"/>
      <c r="T10" s="7"/>
      <c r="U10" s="7"/>
      <c r="V10" s="3"/>
      <c r="W10" s="3"/>
      <c r="X10" s="3"/>
      <c r="Y10" s="3"/>
      <c r="Z10" s="3"/>
      <c r="AA10" s="3"/>
      <c r="AB10" s="3"/>
      <c r="AC10" s="3"/>
      <c r="AD10" s="3"/>
      <c r="AE10" s="3"/>
      <c r="AF10" s="3"/>
      <c r="AG10" s="3"/>
    </row>
    <row r="11" spans="2:33" ht="15.5" x14ac:dyDescent="0.3">
      <c r="B11" s="4" t="s">
        <v>25</v>
      </c>
      <c r="C11" s="5" t="s">
        <v>3</v>
      </c>
      <c r="D11" s="6">
        <v>3</v>
      </c>
      <c r="E11" s="22">
        <v>20.185135565075768</v>
      </c>
      <c r="F11" s="22">
        <v>10.788530924495314</v>
      </c>
      <c r="G11" s="22">
        <v>10.205932193451421</v>
      </c>
      <c r="H11" s="22">
        <v>55.255917226579228</v>
      </c>
      <c r="I11" s="22">
        <v>65.904592942186284</v>
      </c>
      <c r="J11" s="22">
        <v>35</v>
      </c>
      <c r="K11" s="22">
        <v>33</v>
      </c>
      <c r="L11" s="22">
        <v>42</v>
      </c>
      <c r="M11" s="22">
        <v>38</v>
      </c>
      <c r="N11" s="22">
        <v>37</v>
      </c>
      <c r="O11" s="22">
        <v>37</v>
      </c>
      <c r="P11" s="22">
        <v>37</v>
      </c>
      <c r="S11" s="4" t="s">
        <v>25</v>
      </c>
      <c r="T11" s="5" t="s">
        <v>3</v>
      </c>
      <c r="U11" s="6">
        <v>3</v>
      </c>
      <c r="V11" s="9" t="s">
        <v>53</v>
      </c>
      <c r="W11" s="9" t="s">
        <v>53</v>
      </c>
      <c r="X11" s="9" t="s">
        <v>53</v>
      </c>
      <c r="Y11" s="9" t="s">
        <v>53</v>
      </c>
      <c r="Z11" s="9" t="s">
        <v>53</v>
      </c>
      <c r="AA11" s="9" t="s">
        <v>53</v>
      </c>
      <c r="AB11" s="9" t="s">
        <v>53</v>
      </c>
      <c r="AC11" s="9" t="s">
        <v>53</v>
      </c>
      <c r="AD11" s="9" t="s">
        <v>53</v>
      </c>
      <c r="AE11" s="9" t="s">
        <v>53</v>
      </c>
      <c r="AF11" s="9" t="s">
        <v>53</v>
      </c>
      <c r="AG11" s="9" t="s">
        <v>53</v>
      </c>
    </row>
    <row r="12" spans="2:33" ht="15.5" x14ac:dyDescent="0.3">
      <c r="B12" s="4" t="s">
        <v>26</v>
      </c>
      <c r="C12" s="5" t="s">
        <v>4</v>
      </c>
      <c r="D12" s="6">
        <v>0</v>
      </c>
      <c r="E12" s="24"/>
      <c r="F12" s="24">
        <f>(F11/E11)-1</f>
        <v>-0.46552100729204005</v>
      </c>
      <c r="G12" s="24">
        <f t="shared" ref="G12" si="1">(G11/F11)-1</f>
        <v>-5.400167410384904E-2</v>
      </c>
      <c r="H12" s="24">
        <f t="shared" ref="H12" si="2">(H11/G11)-1</f>
        <v>4.4140980146854076</v>
      </c>
      <c r="I12" s="24">
        <f t="shared" ref="I12" si="3">(I11/H11)-1</f>
        <v>0.19271557237827963</v>
      </c>
      <c r="J12" s="24">
        <f t="shared" ref="J12" si="4">(J11/I11)-1</f>
        <v>-0.46892927431168308</v>
      </c>
      <c r="K12" s="24">
        <f t="shared" ref="K12" si="5">(K11/J11)-1</f>
        <v>-5.7142857142857162E-2</v>
      </c>
      <c r="L12" s="24">
        <f t="shared" ref="L12" si="6">(L11/K11)-1</f>
        <v>0.27272727272727271</v>
      </c>
      <c r="M12" s="24">
        <f t="shared" ref="M12" si="7">(M11/L11)-1</f>
        <v>-9.5238095238095233E-2</v>
      </c>
      <c r="N12" s="24">
        <f t="shared" ref="N12" si="8">(N11/M11)-1</f>
        <v>-2.6315789473684181E-2</v>
      </c>
      <c r="O12" s="24">
        <f t="shared" ref="O12" si="9">(O11/N11)-1</f>
        <v>0</v>
      </c>
      <c r="P12" s="24">
        <f t="shared" ref="P12" si="10">(P11/O11)-1</f>
        <v>0</v>
      </c>
      <c r="S12" s="4" t="s">
        <v>26</v>
      </c>
      <c r="T12" s="5" t="s">
        <v>4</v>
      </c>
      <c r="U12" s="6">
        <v>0</v>
      </c>
      <c r="V12" s="10" t="s">
        <v>54</v>
      </c>
      <c r="W12" s="10" t="s">
        <v>54</v>
      </c>
      <c r="X12" s="10" t="s">
        <v>54</v>
      </c>
      <c r="Y12" s="10" t="s">
        <v>54</v>
      </c>
      <c r="Z12" s="10" t="s">
        <v>54</v>
      </c>
      <c r="AA12" s="10" t="s">
        <v>54</v>
      </c>
      <c r="AB12" s="10" t="s">
        <v>54</v>
      </c>
      <c r="AC12" s="10" t="s">
        <v>54</v>
      </c>
      <c r="AD12" s="10" t="s">
        <v>54</v>
      </c>
      <c r="AE12" s="10" t="s">
        <v>54</v>
      </c>
      <c r="AF12" s="10" t="s">
        <v>54</v>
      </c>
      <c r="AG12" s="10" t="s">
        <v>54</v>
      </c>
    </row>
    <row r="13" spans="2:33" ht="15.5" x14ac:dyDescent="0.3">
      <c r="B13" s="3"/>
      <c r="C13" s="7">
        <v>150000</v>
      </c>
      <c r="D13" s="7" t="s">
        <v>70</v>
      </c>
      <c r="E13" s="3"/>
      <c r="F13" s="3"/>
      <c r="G13" s="3"/>
      <c r="H13" s="3"/>
      <c r="I13" s="3"/>
      <c r="J13" s="3"/>
      <c r="K13" s="3"/>
      <c r="L13" s="3"/>
      <c r="M13" s="3"/>
      <c r="N13" s="3"/>
      <c r="O13" s="3"/>
      <c r="P13" s="3"/>
      <c r="S13" s="3"/>
      <c r="T13" s="7"/>
      <c r="U13" s="7"/>
      <c r="V13" s="3"/>
      <c r="W13" s="3"/>
      <c r="X13" s="3"/>
      <c r="Y13" s="3"/>
      <c r="Z13" s="3"/>
      <c r="AA13" s="3"/>
      <c r="AB13" s="3"/>
      <c r="AC13" s="3"/>
      <c r="AD13" s="3"/>
      <c r="AE13" s="3"/>
      <c r="AF13" s="3"/>
      <c r="AG13" s="3"/>
    </row>
    <row r="14" spans="2:33" ht="15.5" x14ac:dyDescent="0.3">
      <c r="B14" s="4" t="s">
        <v>27</v>
      </c>
      <c r="C14" s="5" t="s">
        <v>3</v>
      </c>
      <c r="D14" s="6">
        <v>3</v>
      </c>
      <c r="E14" s="22">
        <f>((E8*$C$10)+(E11*$C$13))/($C$10+$C$13)</f>
        <v>21.921007651557641</v>
      </c>
      <c r="F14" s="22">
        <f t="shared" ref="F14:P14" si="11">((F8*$C$10)+(F11*$C$13))/($C$10+$C$13)</f>
        <v>13.168735663882462</v>
      </c>
      <c r="G14" s="22">
        <f t="shared" si="11"/>
        <v>12.476026132233542</v>
      </c>
      <c r="H14" s="22">
        <f t="shared" si="11"/>
        <v>57.565249470394804</v>
      </c>
      <c r="I14" s="22">
        <f t="shared" si="11"/>
        <v>73.283635568322524</v>
      </c>
      <c r="J14" s="22">
        <f t="shared" si="11"/>
        <v>37.857142857142854</v>
      </c>
      <c r="K14" s="22">
        <f t="shared" si="11"/>
        <v>35.857142857142854</v>
      </c>
      <c r="L14" s="22">
        <f t="shared" si="11"/>
        <v>45.428571428571431</v>
      </c>
      <c r="M14" s="22">
        <f t="shared" si="11"/>
        <v>41.428571428571431</v>
      </c>
      <c r="N14" s="22">
        <f t="shared" si="11"/>
        <v>39.857142857142854</v>
      </c>
      <c r="O14" s="22">
        <f t="shared" si="11"/>
        <v>39.857142857142854</v>
      </c>
      <c r="P14" s="22">
        <f t="shared" si="11"/>
        <v>39.857142857142854</v>
      </c>
      <c r="S14" s="4" t="s">
        <v>27</v>
      </c>
      <c r="T14" s="5" t="s">
        <v>3</v>
      </c>
      <c r="U14" s="6">
        <v>3</v>
      </c>
      <c r="V14" s="9" t="s">
        <v>55</v>
      </c>
      <c r="W14" s="9" t="s">
        <v>55</v>
      </c>
      <c r="X14" s="9" t="s">
        <v>55</v>
      </c>
      <c r="Y14" s="9" t="s">
        <v>55</v>
      </c>
      <c r="Z14" s="9" t="s">
        <v>55</v>
      </c>
      <c r="AA14" s="9" t="s">
        <v>55</v>
      </c>
      <c r="AB14" s="9" t="s">
        <v>55</v>
      </c>
      <c r="AC14" s="9" t="s">
        <v>55</v>
      </c>
      <c r="AD14" s="9" t="s">
        <v>55</v>
      </c>
      <c r="AE14" s="9" t="s">
        <v>55</v>
      </c>
      <c r="AF14" s="9" t="s">
        <v>55</v>
      </c>
      <c r="AG14" s="9" t="s">
        <v>55</v>
      </c>
    </row>
    <row r="15" spans="2:33" ht="15.5" x14ac:dyDescent="0.3">
      <c r="B15" s="4" t="s">
        <v>28</v>
      </c>
      <c r="C15" s="5" t="s">
        <v>4</v>
      </c>
      <c r="D15" s="6">
        <v>0</v>
      </c>
      <c r="E15" s="10"/>
      <c r="F15" s="24">
        <f>(F14/E14)-1</f>
        <v>-0.39926412721512228</v>
      </c>
      <c r="G15" s="24">
        <f t="shared" ref="G15" si="12">(G14/F14)-1</f>
        <v>-5.2602584585913936E-2</v>
      </c>
      <c r="H15" s="24">
        <f t="shared" ref="H15" si="13">(H14/G14)-1</f>
        <v>3.6140693246599573</v>
      </c>
      <c r="I15" s="24">
        <f t="shared" ref="I15" si="14">(I14/H14)-1</f>
        <v>0.27305338277065094</v>
      </c>
      <c r="J15" s="24">
        <f t="shared" ref="J15" si="15">(J14/I14)-1</f>
        <v>-0.48341614654408704</v>
      </c>
      <c r="K15" s="24">
        <f t="shared" ref="K15" si="16">(K14/J14)-1</f>
        <v>-5.2830188679245271E-2</v>
      </c>
      <c r="L15" s="24">
        <f t="shared" ref="L15" si="17">(L14/K14)-1</f>
        <v>0.26693227091633487</v>
      </c>
      <c r="M15" s="24">
        <f t="shared" ref="M15" si="18">(M14/L14)-1</f>
        <v>-8.8050314465408785E-2</v>
      </c>
      <c r="N15" s="24">
        <f t="shared" ref="N15" si="19">(N14/M14)-1</f>
        <v>-3.7931034482758696E-2</v>
      </c>
      <c r="O15" s="24">
        <f t="shared" ref="O15" si="20">(O14/N14)-1</f>
        <v>0</v>
      </c>
      <c r="P15" s="24">
        <f t="shared" ref="P15" si="21">(P14/O14)-1</f>
        <v>0</v>
      </c>
      <c r="S15" s="4" t="s">
        <v>28</v>
      </c>
      <c r="T15" s="5" t="s">
        <v>4</v>
      </c>
      <c r="U15" s="6">
        <v>0</v>
      </c>
      <c r="V15" s="10" t="s">
        <v>56</v>
      </c>
      <c r="W15" s="10" t="s">
        <v>56</v>
      </c>
      <c r="X15" s="10" t="s">
        <v>56</v>
      </c>
      <c r="Y15" s="10" t="s">
        <v>56</v>
      </c>
      <c r="Z15" s="10" t="s">
        <v>56</v>
      </c>
      <c r="AA15" s="10" t="s">
        <v>56</v>
      </c>
      <c r="AB15" s="10" t="s">
        <v>56</v>
      </c>
      <c r="AC15" s="10" t="s">
        <v>56</v>
      </c>
      <c r="AD15" s="10" t="s">
        <v>56</v>
      </c>
      <c r="AE15" s="10" t="s">
        <v>56</v>
      </c>
      <c r="AF15" s="10" t="s">
        <v>56</v>
      </c>
      <c r="AG15" s="10" t="s">
        <v>56</v>
      </c>
    </row>
    <row r="16" spans="2:33" ht="16" thickBot="1" x14ac:dyDescent="0.35">
      <c r="B16" s="3"/>
      <c r="C16" s="7"/>
      <c r="D16" s="7"/>
      <c r="E16" s="3"/>
      <c r="F16" s="3"/>
      <c r="G16" s="3"/>
      <c r="H16" s="3"/>
      <c r="I16" s="3"/>
      <c r="J16" s="3"/>
      <c r="K16" s="3"/>
      <c r="L16" s="3"/>
      <c r="M16" s="3"/>
      <c r="N16" s="3"/>
      <c r="O16" s="3"/>
      <c r="P16" s="3"/>
      <c r="S16" s="3"/>
      <c r="T16" s="7"/>
      <c r="U16" s="7"/>
      <c r="V16" s="3"/>
      <c r="W16" s="3"/>
      <c r="X16" s="3"/>
      <c r="Y16" s="3"/>
      <c r="Z16" s="3"/>
      <c r="AA16" s="3"/>
      <c r="AB16" s="3"/>
      <c r="AC16" s="3"/>
      <c r="AD16" s="3"/>
      <c r="AE16" s="3"/>
      <c r="AF16" s="3"/>
      <c r="AG16" s="3"/>
    </row>
    <row r="17" spans="2:33" ht="16.5" thickTop="1" thickBot="1" x14ac:dyDescent="0.35">
      <c r="B17" s="11" t="s">
        <v>22</v>
      </c>
      <c r="C17" s="7"/>
      <c r="D17" s="7"/>
      <c r="E17" s="3"/>
      <c r="F17" s="3"/>
      <c r="G17" s="3"/>
      <c r="H17" s="3"/>
      <c r="I17" s="3"/>
      <c r="J17" s="3"/>
      <c r="K17" s="3"/>
      <c r="L17" s="3"/>
      <c r="M17" s="3"/>
      <c r="N17" s="3"/>
      <c r="O17" s="3"/>
      <c r="P17" s="3"/>
      <c r="S17" s="11" t="s">
        <v>22</v>
      </c>
      <c r="T17" s="7"/>
      <c r="U17" s="7"/>
      <c r="V17" s="3"/>
      <c r="W17" s="3"/>
      <c r="X17" s="3"/>
      <c r="Y17" s="3"/>
      <c r="Z17" s="3"/>
      <c r="AA17" s="3"/>
      <c r="AB17" s="3"/>
      <c r="AC17" s="3"/>
      <c r="AD17" s="3"/>
      <c r="AE17" s="3"/>
      <c r="AF17" s="3"/>
      <c r="AG17" s="3"/>
    </row>
    <row r="18" spans="2:33" ht="16" thickTop="1" x14ac:dyDescent="0.3">
      <c r="B18" s="4" t="s">
        <v>27</v>
      </c>
      <c r="C18" s="5" t="s">
        <v>3</v>
      </c>
      <c r="D18" s="6">
        <v>3</v>
      </c>
      <c r="E18" s="22">
        <f>E8</f>
        <v>23.222911716419045</v>
      </c>
      <c r="F18" s="22">
        <f t="shared" ref="F18:P18" si="22">F8</f>
        <v>14.953889218422825</v>
      </c>
      <c r="G18" s="22">
        <f t="shared" si="22"/>
        <v>14.178596586320134</v>
      </c>
      <c r="H18" s="22">
        <f t="shared" si="22"/>
        <v>59.297248653256496</v>
      </c>
      <c r="I18" s="22">
        <f t="shared" si="22"/>
        <v>78.817917537924714</v>
      </c>
      <c r="J18" s="22">
        <f t="shared" si="22"/>
        <v>40</v>
      </c>
      <c r="K18" s="22">
        <f t="shared" si="22"/>
        <v>38</v>
      </c>
      <c r="L18" s="22">
        <f t="shared" si="22"/>
        <v>48</v>
      </c>
      <c r="M18" s="22">
        <f t="shared" si="22"/>
        <v>44</v>
      </c>
      <c r="N18" s="22">
        <f t="shared" si="22"/>
        <v>42</v>
      </c>
      <c r="O18" s="22">
        <f t="shared" si="22"/>
        <v>42</v>
      </c>
      <c r="P18" s="22">
        <f t="shared" si="22"/>
        <v>42</v>
      </c>
      <c r="Q18" s="9"/>
      <c r="S18" s="4" t="s">
        <v>27</v>
      </c>
      <c r="T18" s="5" t="s">
        <v>3</v>
      </c>
      <c r="U18" s="6">
        <v>3</v>
      </c>
      <c r="V18" s="9" t="s">
        <v>57</v>
      </c>
      <c r="W18" s="9" t="s">
        <v>57</v>
      </c>
      <c r="X18" s="9" t="s">
        <v>57</v>
      </c>
      <c r="Y18" s="9" t="s">
        <v>57</v>
      </c>
      <c r="Z18" s="9" t="s">
        <v>57</v>
      </c>
      <c r="AA18" s="9" t="s">
        <v>57</v>
      </c>
      <c r="AB18" s="9" t="s">
        <v>57</v>
      </c>
      <c r="AC18" s="9" t="s">
        <v>57</v>
      </c>
      <c r="AD18" s="9" t="s">
        <v>57</v>
      </c>
      <c r="AE18" s="9" t="s">
        <v>57</v>
      </c>
      <c r="AF18" s="9" t="s">
        <v>57</v>
      </c>
      <c r="AG18" s="9" t="s">
        <v>57</v>
      </c>
    </row>
    <row r="19" spans="2:33" ht="15.5" x14ac:dyDescent="0.3">
      <c r="B19" s="4" t="s">
        <v>28</v>
      </c>
      <c r="C19" s="5" t="s">
        <v>4</v>
      </c>
      <c r="D19" s="6">
        <v>0</v>
      </c>
      <c r="E19" s="24"/>
      <c r="F19" s="24">
        <f>(F18/E18)-1</f>
        <v>-0.35607173635121137</v>
      </c>
      <c r="G19" s="24">
        <f t="shared" ref="G19" si="23">(G18/F18)-1</f>
        <v>-5.1845551399936074E-2</v>
      </c>
      <c r="H19" s="24">
        <f t="shared" ref="H19" si="24">(H18/G18)-1</f>
        <v>3.1821662879151216</v>
      </c>
      <c r="I19" s="24">
        <f t="shared" ref="I19" si="25">(I18/H18)-1</f>
        <v>0.32920024668962755</v>
      </c>
      <c r="J19" s="24">
        <f t="shared" ref="J19" si="26">(J18/I18)-1</f>
        <v>-0.49250118184417579</v>
      </c>
      <c r="K19" s="24">
        <f t="shared" ref="K19" si="27">(K18/J18)-1</f>
        <v>-5.0000000000000044E-2</v>
      </c>
      <c r="L19" s="24">
        <f t="shared" ref="L19" si="28">(L18/K18)-1</f>
        <v>0.26315789473684204</v>
      </c>
      <c r="M19" s="24">
        <f t="shared" ref="M19" si="29">(M18/L18)-1</f>
        <v>-8.333333333333337E-2</v>
      </c>
      <c r="N19" s="24">
        <f t="shared" ref="N19" si="30">(N18/M18)-1</f>
        <v>-4.5454545454545414E-2</v>
      </c>
      <c r="O19" s="24">
        <f t="shared" ref="O19" si="31">(O18/N18)-1</f>
        <v>0</v>
      </c>
      <c r="P19" s="24">
        <f t="shared" ref="P19" si="32">(P18/O18)-1</f>
        <v>0</v>
      </c>
      <c r="S19" s="4" t="s">
        <v>28</v>
      </c>
      <c r="T19" s="5" t="s">
        <v>4</v>
      </c>
      <c r="U19" s="6">
        <v>0</v>
      </c>
      <c r="V19" s="10" t="s">
        <v>58</v>
      </c>
      <c r="W19" s="10" t="s">
        <v>58</v>
      </c>
      <c r="X19" s="10" t="s">
        <v>58</v>
      </c>
      <c r="Y19" s="10" t="s">
        <v>58</v>
      </c>
      <c r="Z19" s="10" t="s">
        <v>58</v>
      </c>
      <c r="AA19" s="10" t="s">
        <v>58</v>
      </c>
      <c r="AB19" s="10" t="s">
        <v>58</v>
      </c>
      <c r="AC19" s="10" t="s">
        <v>58</v>
      </c>
      <c r="AD19" s="10" t="s">
        <v>58</v>
      </c>
      <c r="AE19" s="10" t="s">
        <v>58</v>
      </c>
      <c r="AF19" s="10" t="s">
        <v>58</v>
      </c>
      <c r="AG19" s="10" t="s">
        <v>58</v>
      </c>
    </row>
    <row r="20" spans="2:33" ht="16" thickBot="1" x14ac:dyDescent="0.35">
      <c r="B20" s="3"/>
      <c r="C20" s="7"/>
      <c r="D20" s="7"/>
      <c r="E20" s="3"/>
      <c r="F20" s="3"/>
      <c r="G20" s="3"/>
      <c r="H20" s="3"/>
      <c r="I20" s="3"/>
      <c r="J20" s="3"/>
      <c r="K20" s="3"/>
      <c r="L20" s="3"/>
      <c r="M20" s="3"/>
      <c r="N20" s="3"/>
      <c r="O20" s="3"/>
      <c r="P20" s="3"/>
      <c r="S20" s="3"/>
      <c r="T20" s="7"/>
      <c r="U20" s="7"/>
      <c r="V20" s="3"/>
      <c r="W20" s="3"/>
      <c r="X20" s="3"/>
      <c r="Y20" s="3"/>
      <c r="Z20" s="3"/>
      <c r="AA20" s="3"/>
      <c r="AB20" s="3"/>
      <c r="AC20" s="3"/>
      <c r="AD20" s="3"/>
      <c r="AE20" s="3"/>
      <c r="AF20" s="3"/>
      <c r="AG20" s="3"/>
    </row>
    <row r="21" spans="2:33" ht="16.5" thickTop="1" thickBot="1" x14ac:dyDescent="0.35">
      <c r="B21" s="11" t="s">
        <v>5</v>
      </c>
      <c r="C21" s="7"/>
      <c r="D21" s="7"/>
      <c r="E21" s="3"/>
      <c r="F21" s="3"/>
      <c r="G21" s="3"/>
      <c r="H21" s="3"/>
      <c r="I21" s="3"/>
      <c r="J21" s="3"/>
      <c r="K21" s="3"/>
      <c r="L21" s="3"/>
      <c r="M21" s="3"/>
      <c r="N21" s="3"/>
      <c r="O21" s="3"/>
      <c r="P21" s="3"/>
      <c r="S21" s="11" t="s">
        <v>5</v>
      </c>
      <c r="T21" s="7"/>
      <c r="U21" s="7"/>
      <c r="V21" s="3"/>
      <c r="W21" s="3"/>
      <c r="X21" s="3"/>
      <c r="Y21" s="3"/>
      <c r="Z21" s="3"/>
      <c r="AA21" s="3"/>
      <c r="AB21" s="3"/>
      <c r="AC21" s="3"/>
      <c r="AD21" s="3"/>
      <c r="AE21" s="3"/>
      <c r="AF21" s="3"/>
      <c r="AG21" s="3"/>
    </row>
    <row r="22" spans="2:33" ht="16" thickTop="1" x14ac:dyDescent="0.3">
      <c r="B22" s="4" t="s">
        <v>6</v>
      </c>
      <c r="C22" s="5" t="s">
        <v>4</v>
      </c>
      <c r="D22" s="6">
        <v>0</v>
      </c>
      <c r="E22" s="8"/>
      <c r="F22" s="8"/>
      <c r="G22" s="8"/>
      <c r="H22" s="8"/>
      <c r="I22" s="8"/>
      <c r="J22" s="24">
        <f>C13/C10</f>
        <v>0.75</v>
      </c>
      <c r="K22" s="24">
        <f>J22</f>
        <v>0.75</v>
      </c>
      <c r="L22" s="24">
        <f t="shared" ref="L22:P22" si="33">K22</f>
        <v>0.75</v>
      </c>
      <c r="M22" s="24">
        <f t="shared" si="33"/>
        <v>0.75</v>
      </c>
      <c r="N22" s="24">
        <f t="shared" si="33"/>
        <v>0.75</v>
      </c>
      <c r="O22" s="24">
        <f t="shared" si="33"/>
        <v>0.75</v>
      </c>
      <c r="P22" s="24">
        <f t="shared" si="33"/>
        <v>0.75</v>
      </c>
      <c r="S22" s="4" t="s">
        <v>6</v>
      </c>
      <c r="T22" s="5" t="s">
        <v>4</v>
      </c>
      <c r="U22" s="6">
        <v>0</v>
      </c>
      <c r="V22" s="8"/>
      <c r="W22" s="8"/>
      <c r="X22" s="8"/>
      <c r="Y22" s="8"/>
      <c r="Z22" s="8"/>
      <c r="AA22" s="10" t="s">
        <v>59</v>
      </c>
      <c r="AB22" s="10" t="s">
        <v>59</v>
      </c>
      <c r="AC22" s="10" t="s">
        <v>59</v>
      </c>
      <c r="AD22" s="10" t="s">
        <v>59</v>
      </c>
      <c r="AE22" s="10" t="s">
        <v>59</v>
      </c>
      <c r="AF22" s="10" t="s">
        <v>59</v>
      </c>
      <c r="AG22" s="10" t="s">
        <v>59</v>
      </c>
    </row>
    <row r="23" spans="2:33" ht="15.5" x14ac:dyDescent="0.3">
      <c r="B23" s="3"/>
      <c r="C23" s="3"/>
      <c r="D23" s="3"/>
      <c r="E23" s="3"/>
      <c r="F23" s="3"/>
      <c r="G23" s="3"/>
      <c r="H23" s="3"/>
      <c r="I23" s="3"/>
      <c r="J23" s="3"/>
      <c r="K23" s="3"/>
      <c r="L23" s="3"/>
      <c r="M23" s="3"/>
      <c r="N23" s="3"/>
      <c r="O23" s="3"/>
      <c r="P23" s="3"/>
      <c r="S23" s="3"/>
      <c r="T23" s="3"/>
      <c r="U23" s="3"/>
      <c r="V23" s="3"/>
      <c r="W23" s="3"/>
      <c r="X23" s="3"/>
      <c r="Y23" s="3"/>
      <c r="Z23" s="3"/>
      <c r="AA23" s="3"/>
      <c r="AB23" s="3"/>
      <c r="AC23" s="3"/>
      <c r="AD23" s="3"/>
      <c r="AE23" s="3"/>
      <c r="AF23" s="3"/>
      <c r="AG23" s="3"/>
    </row>
    <row r="24" spans="2:33" ht="33.75" customHeight="1" x14ac:dyDescent="0.3">
      <c r="B24" s="38" t="s">
        <v>73</v>
      </c>
      <c r="C24" s="39"/>
      <c r="D24" s="39"/>
      <c r="E24" s="39"/>
      <c r="F24" s="39"/>
      <c r="G24" s="39"/>
      <c r="H24" s="39"/>
      <c r="I24" s="39"/>
      <c r="J24" s="39"/>
      <c r="K24" s="39"/>
      <c r="L24" s="39"/>
      <c r="M24" s="39"/>
      <c r="N24" s="39"/>
      <c r="O24" s="39"/>
      <c r="P24" s="40"/>
    </row>
    <row r="25" spans="2:33" ht="12.75" customHeight="1" x14ac:dyDescent="0.3">
      <c r="B25" s="41"/>
      <c r="C25" s="42"/>
      <c r="D25" s="42"/>
      <c r="E25" s="42"/>
      <c r="F25" s="42"/>
      <c r="G25" s="42"/>
      <c r="H25" s="42"/>
      <c r="I25" s="42"/>
      <c r="J25" s="42"/>
      <c r="K25" s="42"/>
      <c r="L25" s="42"/>
      <c r="M25" s="42"/>
      <c r="N25" s="42"/>
      <c r="O25" s="42"/>
      <c r="P25" s="43"/>
    </row>
    <row r="26" spans="2:33" ht="12.75" customHeight="1" x14ac:dyDescent="0.3">
      <c r="B26" s="41"/>
      <c r="C26" s="42"/>
      <c r="D26" s="42"/>
      <c r="E26" s="42"/>
      <c r="F26" s="42"/>
      <c r="G26" s="42"/>
      <c r="H26" s="42"/>
      <c r="I26" s="42"/>
      <c r="J26" s="42"/>
      <c r="K26" s="42"/>
      <c r="L26" s="42"/>
      <c r="M26" s="42"/>
      <c r="N26" s="42"/>
      <c r="O26" s="42"/>
      <c r="P26" s="43"/>
    </row>
    <row r="27" spans="2:33" ht="12.75" customHeight="1" x14ac:dyDescent="0.3">
      <c r="B27" s="41"/>
      <c r="C27" s="42"/>
      <c r="D27" s="42"/>
      <c r="E27" s="42"/>
      <c r="F27" s="42"/>
      <c r="G27" s="42"/>
      <c r="H27" s="42"/>
      <c r="I27" s="42"/>
      <c r="J27" s="42"/>
      <c r="K27" s="42"/>
      <c r="L27" s="42"/>
      <c r="M27" s="42"/>
      <c r="N27" s="42"/>
      <c r="O27" s="42"/>
      <c r="P27" s="43"/>
    </row>
    <row r="28" spans="2:33" ht="12.75" customHeight="1" x14ac:dyDescent="0.3">
      <c r="B28" s="41"/>
      <c r="C28" s="42"/>
      <c r="D28" s="42"/>
      <c r="E28" s="42"/>
      <c r="F28" s="42"/>
      <c r="G28" s="42"/>
      <c r="H28" s="42"/>
      <c r="I28" s="42"/>
      <c r="J28" s="42"/>
      <c r="K28" s="42"/>
      <c r="L28" s="42"/>
      <c r="M28" s="42"/>
      <c r="N28" s="42"/>
      <c r="O28" s="42"/>
      <c r="P28" s="43"/>
    </row>
    <row r="29" spans="2:33" ht="12.75" customHeight="1" x14ac:dyDescent="0.3">
      <c r="B29" s="41"/>
      <c r="C29" s="42"/>
      <c r="D29" s="42"/>
      <c r="E29" s="42"/>
      <c r="F29" s="42"/>
      <c r="G29" s="42"/>
      <c r="H29" s="42"/>
      <c r="I29" s="42"/>
      <c r="J29" s="42"/>
      <c r="K29" s="42"/>
      <c r="L29" s="42"/>
      <c r="M29" s="42"/>
      <c r="N29" s="42"/>
      <c r="O29" s="42"/>
      <c r="P29" s="43"/>
    </row>
    <row r="30" spans="2:33" ht="29.25" customHeight="1" x14ac:dyDescent="0.3">
      <c r="B30" s="41"/>
      <c r="C30" s="42"/>
      <c r="D30" s="42"/>
      <c r="E30" s="42"/>
      <c r="F30" s="42"/>
      <c r="G30" s="42"/>
      <c r="H30" s="42"/>
      <c r="I30" s="42"/>
      <c r="J30" s="42"/>
      <c r="K30" s="42"/>
      <c r="L30" s="42"/>
      <c r="M30" s="42"/>
      <c r="N30" s="42"/>
      <c r="O30" s="42"/>
      <c r="P30" s="43"/>
    </row>
    <row r="31" spans="2:33" x14ac:dyDescent="0.3">
      <c r="B31" s="54"/>
      <c r="C31" s="55"/>
      <c r="D31" s="55"/>
      <c r="E31" s="55"/>
      <c r="F31" s="55"/>
      <c r="G31" s="55"/>
      <c r="H31" s="55"/>
      <c r="I31" s="55"/>
      <c r="J31" s="55"/>
      <c r="K31" s="55"/>
      <c r="L31" s="55"/>
      <c r="M31" s="55"/>
      <c r="N31" s="55"/>
      <c r="O31" s="55"/>
      <c r="P31" s="56"/>
    </row>
    <row r="32" spans="2:33" x14ac:dyDescent="0.3">
      <c r="B32" s="54"/>
      <c r="C32" s="55"/>
      <c r="D32" s="55"/>
      <c r="E32" s="55"/>
      <c r="F32" s="55"/>
      <c r="G32" s="55"/>
      <c r="H32" s="55"/>
      <c r="I32" s="55"/>
      <c r="J32" s="55"/>
      <c r="K32" s="55"/>
      <c r="L32" s="55"/>
      <c r="M32" s="55"/>
      <c r="N32" s="55"/>
      <c r="O32" s="55"/>
      <c r="P32" s="56"/>
    </row>
    <row r="33" spans="2:16" x14ac:dyDescent="0.3">
      <c r="B33" s="54"/>
      <c r="C33" s="55"/>
      <c r="D33" s="55"/>
      <c r="E33" s="55"/>
      <c r="F33" s="55"/>
      <c r="G33" s="55"/>
      <c r="H33" s="55"/>
      <c r="I33" s="55"/>
      <c r="J33" s="55"/>
      <c r="K33" s="55"/>
      <c r="L33" s="55"/>
      <c r="M33" s="55"/>
      <c r="N33" s="55"/>
      <c r="O33" s="55"/>
      <c r="P33" s="56"/>
    </row>
    <row r="34" spans="2:16" x14ac:dyDescent="0.3">
      <c r="B34" s="54"/>
      <c r="C34" s="55"/>
      <c r="D34" s="55"/>
      <c r="E34" s="55"/>
      <c r="F34" s="55"/>
      <c r="G34" s="55"/>
      <c r="H34" s="55"/>
      <c r="I34" s="55"/>
      <c r="J34" s="55"/>
      <c r="K34" s="55"/>
      <c r="L34" s="55"/>
      <c r="M34" s="55"/>
      <c r="N34" s="55"/>
      <c r="O34" s="55"/>
      <c r="P34" s="56"/>
    </row>
    <row r="35" spans="2:16" x14ac:dyDescent="0.3">
      <c r="B35" s="54"/>
      <c r="C35" s="55"/>
      <c r="D35" s="55"/>
      <c r="E35" s="55"/>
      <c r="F35" s="55"/>
      <c r="G35" s="55"/>
      <c r="H35" s="55"/>
      <c r="I35" s="55"/>
      <c r="J35" s="55"/>
      <c r="K35" s="55"/>
      <c r="L35" s="55"/>
      <c r="M35" s="55"/>
      <c r="N35" s="55"/>
      <c r="O35" s="55"/>
      <c r="P35" s="56"/>
    </row>
    <row r="36" spans="2:16" x14ac:dyDescent="0.3">
      <c r="B36" s="54"/>
      <c r="C36" s="55"/>
      <c r="D36" s="55"/>
      <c r="E36" s="55"/>
      <c r="F36" s="55"/>
      <c r="G36" s="55"/>
      <c r="H36" s="55"/>
      <c r="I36" s="55"/>
      <c r="J36" s="55"/>
      <c r="K36" s="55"/>
      <c r="L36" s="55"/>
      <c r="M36" s="55"/>
      <c r="N36" s="55"/>
      <c r="O36" s="55"/>
      <c r="P36" s="56"/>
    </row>
    <row r="37" spans="2:16" x14ac:dyDescent="0.3">
      <c r="B37" s="54"/>
      <c r="C37" s="55"/>
      <c r="D37" s="55"/>
      <c r="E37" s="55"/>
      <c r="F37" s="55"/>
      <c r="G37" s="55"/>
      <c r="H37" s="55"/>
      <c r="I37" s="55"/>
      <c r="J37" s="55"/>
      <c r="K37" s="55"/>
      <c r="L37" s="55"/>
      <c r="M37" s="55"/>
      <c r="N37" s="55"/>
      <c r="O37" s="55"/>
      <c r="P37" s="56"/>
    </row>
    <row r="38" spans="2:16" ht="40.5" customHeight="1" x14ac:dyDescent="0.3">
      <c r="B38" s="57"/>
      <c r="C38" s="58"/>
      <c r="D38" s="58"/>
      <c r="E38" s="58"/>
      <c r="F38" s="58"/>
      <c r="G38" s="58"/>
      <c r="H38" s="58"/>
      <c r="I38" s="58"/>
      <c r="J38" s="58"/>
      <c r="K38" s="58"/>
      <c r="L38" s="58"/>
      <c r="M38" s="58"/>
      <c r="N38" s="58"/>
      <c r="O38" s="58"/>
      <c r="P38" s="59"/>
    </row>
  </sheetData>
  <mergeCells count="7">
    <mergeCell ref="T4:T5"/>
    <mergeCell ref="U4:U5"/>
    <mergeCell ref="B24:P38"/>
    <mergeCell ref="B4:B5"/>
    <mergeCell ref="C4:C5"/>
    <mergeCell ref="D4:D5"/>
    <mergeCell ref="S4:S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6F8E5-3AB4-4C92-8CA4-C56F7F7E321A}">
  <sheetPr>
    <tabColor theme="0" tint="-0.14999847407452621"/>
  </sheetPr>
  <dimension ref="B2:AG38"/>
  <sheetViews>
    <sheetView showGridLines="0" tabSelected="1" zoomScale="86" workbookViewId="0">
      <selection activeCell="R17" sqref="R17"/>
    </sheetView>
  </sheetViews>
  <sheetFormatPr defaultColWidth="9.08984375" defaultRowHeight="12.5" x14ac:dyDescent="0.3"/>
  <cols>
    <col min="1" max="1" width="2.453125" style="2" customWidth="1"/>
    <col min="2" max="2" width="56.90625" style="2" customWidth="1"/>
    <col min="3" max="16" width="12.81640625" style="2" customWidth="1"/>
    <col min="17" max="17" width="3.81640625" style="2" customWidth="1"/>
    <col min="18" max="18" width="18.1796875" style="2" customWidth="1"/>
    <col min="19" max="19" width="56.90625" style="2" customWidth="1"/>
    <col min="20" max="33" width="12.81640625" style="2" customWidth="1"/>
    <col min="34" max="16384" width="9.08984375" style="2"/>
  </cols>
  <sheetData>
    <row r="2" spans="2:33" ht="19" x14ac:dyDescent="0.3">
      <c r="B2" s="16" t="s">
        <v>29</v>
      </c>
      <c r="C2" s="1"/>
      <c r="D2" s="1"/>
      <c r="E2" s="1"/>
      <c r="F2" s="1"/>
      <c r="G2" s="1"/>
      <c r="H2" s="1"/>
      <c r="I2" s="1"/>
      <c r="J2" s="1"/>
      <c r="K2" s="1"/>
      <c r="L2" s="1"/>
      <c r="M2" s="1"/>
      <c r="N2" s="1"/>
      <c r="O2" s="1"/>
      <c r="P2" s="1"/>
      <c r="S2" s="16" t="s">
        <v>50</v>
      </c>
      <c r="T2" s="1"/>
      <c r="U2" s="1"/>
      <c r="V2" s="1"/>
      <c r="W2" s="1"/>
      <c r="X2" s="1"/>
      <c r="Y2" s="1"/>
      <c r="Z2" s="1"/>
      <c r="AA2" s="1"/>
      <c r="AB2" s="1"/>
      <c r="AC2" s="1"/>
      <c r="AD2" s="1"/>
      <c r="AE2" s="1"/>
      <c r="AF2" s="1"/>
      <c r="AG2" s="1"/>
    </row>
    <row r="3" spans="2:33" ht="13" thickBot="1" x14ac:dyDescent="0.35"/>
    <row r="4" spans="2:33" ht="16" thickTop="1" x14ac:dyDescent="0.3">
      <c r="B4" s="50" t="s">
        <v>7</v>
      </c>
      <c r="C4" s="52" t="s">
        <v>0</v>
      </c>
      <c r="D4" s="52" t="s">
        <v>8</v>
      </c>
      <c r="E4" s="12" t="s">
        <v>20</v>
      </c>
      <c r="F4" s="12" t="s">
        <v>9</v>
      </c>
      <c r="G4" s="12" t="s">
        <v>10</v>
      </c>
      <c r="H4" s="12" t="s">
        <v>11</v>
      </c>
      <c r="I4" s="12" t="s">
        <v>12</v>
      </c>
      <c r="J4" s="12" t="s">
        <v>13</v>
      </c>
      <c r="K4" s="12" t="s">
        <v>14</v>
      </c>
      <c r="L4" s="12" t="s">
        <v>15</v>
      </c>
      <c r="M4" s="12" t="s">
        <v>16</v>
      </c>
      <c r="N4" s="12" t="s">
        <v>17</v>
      </c>
      <c r="O4" s="12" t="s">
        <v>18</v>
      </c>
      <c r="P4" s="13" t="s">
        <v>19</v>
      </c>
      <c r="S4" s="50" t="s">
        <v>7</v>
      </c>
      <c r="T4" s="52" t="s">
        <v>0</v>
      </c>
      <c r="U4" s="52" t="s">
        <v>8</v>
      </c>
      <c r="V4" s="12" t="s">
        <v>20</v>
      </c>
      <c r="W4" s="12" t="s">
        <v>9</v>
      </c>
      <c r="X4" s="12" t="s">
        <v>10</v>
      </c>
      <c r="Y4" s="12" t="s">
        <v>11</v>
      </c>
      <c r="Z4" s="12" t="s">
        <v>12</v>
      </c>
      <c r="AA4" s="12" t="s">
        <v>13</v>
      </c>
      <c r="AB4" s="12" t="s">
        <v>14</v>
      </c>
      <c r="AC4" s="12" t="s">
        <v>15</v>
      </c>
      <c r="AD4" s="12" t="s">
        <v>16</v>
      </c>
      <c r="AE4" s="12" t="s">
        <v>17</v>
      </c>
      <c r="AF4" s="12" t="s">
        <v>18</v>
      </c>
      <c r="AG4" s="13" t="s">
        <v>19</v>
      </c>
    </row>
    <row r="5" spans="2:33" ht="16" thickBot="1" x14ac:dyDescent="0.35">
      <c r="B5" s="51"/>
      <c r="C5" s="53"/>
      <c r="D5" s="53"/>
      <c r="E5" s="14" t="s">
        <v>1</v>
      </c>
      <c r="F5" s="14" t="s">
        <v>1</v>
      </c>
      <c r="G5" s="14" t="s">
        <v>1</v>
      </c>
      <c r="H5" s="14" t="s">
        <v>1</v>
      </c>
      <c r="I5" s="14" t="s">
        <v>1</v>
      </c>
      <c r="J5" s="14" t="s">
        <v>2</v>
      </c>
      <c r="K5" s="14" t="s">
        <v>2</v>
      </c>
      <c r="L5" s="14" t="s">
        <v>2</v>
      </c>
      <c r="M5" s="14" t="s">
        <v>2</v>
      </c>
      <c r="N5" s="14" t="s">
        <v>2</v>
      </c>
      <c r="O5" s="14" t="s">
        <v>2</v>
      </c>
      <c r="P5" s="15" t="s">
        <v>2</v>
      </c>
      <c r="S5" s="51"/>
      <c r="T5" s="53"/>
      <c r="U5" s="53"/>
      <c r="V5" s="14" t="s">
        <v>1</v>
      </c>
      <c r="W5" s="14" t="s">
        <v>1</v>
      </c>
      <c r="X5" s="14" t="s">
        <v>1</v>
      </c>
      <c r="Y5" s="14" t="s">
        <v>1</v>
      </c>
      <c r="Z5" s="14" t="s">
        <v>1</v>
      </c>
      <c r="AA5" s="14" t="s">
        <v>2</v>
      </c>
      <c r="AB5" s="14" t="s">
        <v>2</v>
      </c>
      <c r="AC5" s="14" t="s">
        <v>2</v>
      </c>
      <c r="AD5" s="14" t="s">
        <v>2</v>
      </c>
      <c r="AE5" s="14" t="s">
        <v>2</v>
      </c>
      <c r="AF5" s="14" t="s">
        <v>2</v>
      </c>
      <c r="AG5" s="15" t="s">
        <v>2</v>
      </c>
    </row>
    <row r="6" spans="2:33" ht="16.5" thickTop="1" thickBot="1" x14ac:dyDescent="0.35">
      <c r="B6" s="3"/>
      <c r="C6" s="3"/>
      <c r="D6" s="3"/>
      <c r="E6" s="3"/>
      <c r="F6" s="3"/>
      <c r="G6" s="3"/>
      <c r="H6" s="3"/>
      <c r="I6" s="3"/>
      <c r="J6" s="3"/>
      <c r="K6" s="3"/>
      <c r="L6" s="3"/>
      <c r="M6" s="3"/>
      <c r="N6" s="3"/>
      <c r="O6" s="3"/>
      <c r="P6" s="3"/>
      <c r="S6" s="3"/>
      <c r="T6" s="3"/>
      <c r="U6" s="3"/>
      <c r="V6" s="3"/>
      <c r="W6" s="3"/>
      <c r="X6" s="3"/>
      <c r="Y6" s="3"/>
      <c r="Z6" s="3"/>
      <c r="AA6" s="3"/>
      <c r="AB6" s="3"/>
      <c r="AC6" s="3"/>
      <c r="AD6" s="3"/>
      <c r="AE6" s="3"/>
      <c r="AF6" s="3"/>
      <c r="AG6" s="3"/>
    </row>
    <row r="7" spans="2:33" ht="16.5" thickTop="1" thickBot="1" x14ac:dyDescent="0.35">
      <c r="B7" s="11" t="s">
        <v>21</v>
      </c>
      <c r="C7" s="3"/>
      <c r="D7" s="3"/>
      <c r="E7" s="3"/>
      <c r="F7" s="3"/>
      <c r="G7" s="3"/>
      <c r="H7" s="3"/>
      <c r="I7" s="3"/>
      <c r="J7" s="3"/>
      <c r="K7" s="3"/>
      <c r="L7" s="3"/>
      <c r="M7" s="3"/>
      <c r="N7" s="3"/>
      <c r="O7" s="3"/>
      <c r="P7" s="3"/>
      <c r="S7" s="11" t="s">
        <v>21</v>
      </c>
      <c r="T7" s="3"/>
      <c r="U7" s="3"/>
      <c r="V7" s="3"/>
      <c r="W7" s="3"/>
      <c r="X7" s="3"/>
      <c r="Y7" s="3"/>
      <c r="Z7" s="3"/>
      <c r="AA7" s="3"/>
      <c r="AB7" s="3"/>
      <c r="AC7" s="3"/>
      <c r="AD7" s="3"/>
      <c r="AE7" s="3"/>
      <c r="AF7" s="3"/>
      <c r="AG7" s="3"/>
    </row>
    <row r="8" spans="2:33" ht="16" thickTop="1" x14ac:dyDescent="0.3">
      <c r="B8" s="4" t="s">
        <v>23</v>
      </c>
      <c r="C8" s="5" t="s">
        <v>3</v>
      </c>
      <c r="D8" s="6">
        <v>3</v>
      </c>
      <c r="E8" s="22">
        <v>103.64128735167647</v>
      </c>
      <c r="F8" s="22">
        <v>108.90023908295873</v>
      </c>
      <c r="G8" s="22">
        <v>93.240957656142072</v>
      </c>
      <c r="H8" s="22">
        <v>115.81743770977448</v>
      </c>
      <c r="I8" s="22">
        <v>161.6057021006165</v>
      </c>
      <c r="J8" s="22">
        <f>ROUND('[1]Energy data - Road fuel'!J$8,0)</f>
        <v>148</v>
      </c>
      <c r="K8" s="22">
        <f>ROUND('[1]Energy data - Road fuel'!K$8,0)</f>
        <v>140</v>
      </c>
      <c r="L8" s="22">
        <f>ROUND('[1]Energy data - Road fuel'!L$8,0)</f>
        <v>132</v>
      </c>
      <c r="M8" s="22">
        <f>ROUND('[1]Energy data - Road fuel'!M$8,0)</f>
        <v>124</v>
      </c>
      <c r="N8" s="22">
        <f>ROUND('[1]Energy data - Road fuel'!N$8,0)</f>
        <v>124</v>
      </c>
      <c r="O8" s="22">
        <f>ROUND('[1]Energy data - Road fuel'!O$8,0)</f>
        <v>124</v>
      </c>
      <c r="P8" s="22">
        <f>ROUND('[1]Energy data - Road fuel'!P$8,0)</f>
        <v>124</v>
      </c>
      <c r="S8" s="4" t="s">
        <v>23</v>
      </c>
      <c r="T8" s="5" t="s">
        <v>3</v>
      </c>
      <c r="U8" s="6">
        <v>3</v>
      </c>
      <c r="V8" s="9" t="s">
        <v>51</v>
      </c>
      <c r="W8" s="9" t="s">
        <v>51</v>
      </c>
      <c r="X8" s="9" t="s">
        <v>51</v>
      </c>
      <c r="Y8" s="9" t="s">
        <v>51</v>
      </c>
      <c r="Z8" s="9" t="s">
        <v>51</v>
      </c>
      <c r="AA8" s="9" t="s">
        <v>51</v>
      </c>
      <c r="AB8" s="9" t="s">
        <v>51</v>
      </c>
      <c r="AC8" s="9" t="s">
        <v>51</v>
      </c>
      <c r="AD8" s="9" t="s">
        <v>51</v>
      </c>
      <c r="AE8" s="9" t="s">
        <v>51</v>
      </c>
      <c r="AF8" s="9" t="s">
        <v>51</v>
      </c>
      <c r="AG8" s="9" t="s">
        <v>51</v>
      </c>
    </row>
    <row r="9" spans="2:33" ht="15.5" x14ac:dyDescent="0.3">
      <c r="B9" s="4" t="s">
        <v>24</v>
      </c>
      <c r="C9" s="5" t="s">
        <v>4</v>
      </c>
      <c r="D9" s="6">
        <v>0</v>
      </c>
      <c r="E9" s="24"/>
      <c r="F9" s="24">
        <f>F8/E8-1</f>
        <v>5.0741860369193814E-2</v>
      </c>
      <c r="G9" s="24">
        <f t="shared" ref="G9:P9" si="0">G8/F8-1</f>
        <v>-0.14379473873227799</v>
      </c>
      <c r="H9" s="24">
        <f t="shared" si="0"/>
        <v>0.24213050381669077</v>
      </c>
      <c r="I9" s="24">
        <f t="shared" si="0"/>
        <v>0.39534862190253484</v>
      </c>
      <c r="J9" s="24">
        <f t="shared" si="0"/>
        <v>-8.4190730424508864E-2</v>
      </c>
      <c r="K9" s="24">
        <f t="shared" si="0"/>
        <v>-5.4054054054054057E-2</v>
      </c>
      <c r="L9" s="24">
        <f t="shared" si="0"/>
        <v>-5.7142857142857162E-2</v>
      </c>
      <c r="M9" s="24">
        <f t="shared" si="0"/>
        <v>-6.0606060606060552E-2</v>
      </c>
      <c r="N9" s="24">
        <f t="shared" si="0"/>
        <v>0</v>
      </c>
      <c r="O9" s="24">
        <f t="shared" si="0"/>
        <v>0</v>
      </c>
      <c r="P9" s="24">
        <f t="shared" si="0"/>
        <v>0</v>
      </c>
      <c r="S9" s="4" t="s">
        <v>24</v>
      </c>
      <c r="T9" s="5" t="s">
        <v>4</v>
      </c>
      <c r="U9" s="6">
        <v>0</v>
      </c>
      <c r="V9" s="10" t="s">
        <v>52</v>
      </c>
      <c r="W9" s="10" t="s">
        <v>52</v>
      </c>
      <c r="X9" s="10" t="s">
        <v>52</v>
      </c>
      <c r="Y9" s="10" t="s">
        <v>52</v>
      </c>
      <c r="Z9" s="10" t="s">
        <v>52</v>
      </c>
      <c r="AA9" s="10" t="s">
        <v>52</v>
      </c>
      <c r="AB9" s="10" t="s">
        <v>52</v>
      </c>
      <c r="AC9" s="10" t="s">
        <v>52</v>
      </c>
      <c r="AD9" s="10" t="s">
        <v>52</v>
      </c>
      <c r="AE9" s="10" t="s">
        <v>52</v>
      </c>
      <c r="AF9" s="10" t="s">
        <v>52</v>
      </c>
      <c r="AG9" s="10" t="s">
        <v>52</v>
      </c>
    </row>
    <row r="10" spans="2:33" ht="15.5" x14ac:dyDescent="0.3">
      <c r="B10" s="3"/>
      <c r="C10" s="7">
        <v>33000</v>
      </c>
      <c r="D10" s="7" t="s">
        <v>70</v>
      </c>
      <c r="E10" s="3"/>
      <c r="F10" s="3"/>
      <c r="G10" s="3"/>
      <c r="H10" s="3"/>
      <c r="I10" s="3"/>
      <c r="J10" s="3"/>
      <c r="K10" s="3"/>
      <c r="L10" s="3"/>
      <c r="M10" s="3"/>
      <c r="N10" s="3"/>
      <c r="O10" s="3"/>
      <c r="P10" s="3"/>
      <c r="S10" s="3"/>
      <c r="T10" s="7"/>
      <c r="U10" s="7"/>
      <c r="V10" s="3"/>
      <c r="W10" s="3"/>
      <c r="X10" s="3"/>
      <c r="Y10" s="3"/>
      <c r="Z10" s="3"/>
      <c r="AA10" s="3"/>
      <c r="AB10" s="3"/>
      <c r="AC10" s="3"/>
      <c r="AD10" s="3"/>
      <c r="AE10" s="3"/>
      <c r="AF10" s="3"/>
      <c r="AG10" s="3"/>
    </row>
    <row r="11" spans="2:33" ht="15.5" x14ac:dyDescent="0.3">
      <c r="B11" s="4" t="s">
        <v>25</v>
      </c>
      <c r="C11" s="5" t="s">
        <v>3</v>
      </c>
      <c r="D11" s="6">
        <v>3</v>
      </c>
      <c r="E11" s="22" t="s">
        <v>71</v>
      </c>
      <c r="F11" s="22" t="s">
        <v>71</v>
      </c>
      <c r="G11" s="22" t="s">
        <v>71</v>
      </c>
      <c r="H11" s="22" t="s">
        <v>71</v>
      </c>
      <c r="I11" s="22" t="s">
        <v>71</v>
      </c>
      <c r="J11" s="22" t="s">
        <v>71</v>
      </c>
      <c r="K11" s="22" t="s">
        <v>71</v>
      </c>
      <c r="L11" s="22" t="s">
        <v>71</v>
      </c>
      <c r="M11" s="22" t="s">
        <v>71</v>
      </c>
      <c r="N11" s="22" t="s">
        <v>71</v>
      </c>
      <c r="O11" s="22" t="s">
        <v>71</v>
      </c>
      <c r="P11" s="22" t="s">
        <v>71</v>
      </c>
      <c r="S11" s="4" t="s">
        <v>25</v>
      </c>
      <c r="T11" s="5" t="s">
        <v>3</v>
      </c>
      <c r="U11" s="6">
        <v>3</v>
      </c>
      <c r="V11" s="9" t="s">
        <v>53</v>
      </c>
      <c r="W11" s="9" t="s">
        <v>53</v>
      </c>
      <c r="X11" s="9" t="s">
        <v>53</v>
      </c>
      <c r="Y11" s="9" t="s">
        <v>53</v>
      </c>
      <c r="Z11" s="9" t="s">
        <v>53</v>
      </c>
      <c r="AA11" s="9" t="s">
        <v>53</v>
      </c>
      <c r="AB11" s="9" t="s">
        <v>53</v>
      </c>
      <c r="AC11" s="9" t="s">
        <v>53</v>
      </c>
      <c r="AD11" s="9" t="s">
        <v>53</v>
      </c>
      <c r="AE11" s="9" t="s">
        <v>53</v>
      </c>
      <c r="AF11" s="9" t="s">
        <v>53</v>
      </c>
      <c r="AG11" s="9" t="s">
        <v>53</v>
      </c>
    </row>
    <row r="12" spans="2:33" ht="15.5" x14ac:dyDescent="0.3">
      <c r="B12" s="4" t="s">
        <v>26</v>
      </c>
      <c r="C12" s="5" t="s">
        <v>4</v>
      </c>
      <c r="D12" s="6">
        <v>0</v>
      </c>
      <c r="E12" s="22" t="s">
        <v>71</v>
      </c>
      <c r="F12" s="22" t="s">
        <v>71</v>
      </c>
      <c r="G12" s="22" t="s">
        <v>71</v>
      </c>
      <c r="H12" s="22" t="s">
        <v>71</v>
      </c>
      <c r="I12" s="22" t="s">
        <v>71</v>
      </c>
      <c r="J12" s="22" t="s">
        <v>71</v>
      </c>
      <c r="K12" s="22" t="s">
        <v>71</v>
      </c>
      <c r="L12" s="22" t="s">
        <v>71</v>
      </c>
      <c r="M12" s="22" t="s">
        <v>71</v>
      </c>
      <c r="N12" s="22" t="s">
        <v>71</v>
      </c>
      <c r="O12" s="22" t="s">
        <v>71</v>
      </c>
      <c r="P12" s="22" t="s">
        <v>71</v>
      </c>
      <c r="S12" s="4" t="s">
        <v>26</v>
      </c>
      <c r="T12" s="5" t="s">
        <v>4</v>
      </c>
      <c r="U12" s="6">
        <v>0</v>
      </c>
      <c r="V12" s="10" t="s">
        <v>54</v>
      </c>
      <c r="W12" s="10" t="s">
        <v>54</v>
      </c>
      <c r="X12" s="10" t="s">
        <v>54</v>
      </c>
      <c r="Y12" s="10" t="s">
        <v>54</v>
      </c>
      <c r="Z12" s="10" t="s">
        <v>54</v>
      </c>
      <c r="AA12" s="10" t="s">
        <v>54</v>
      </c>
      <c r="AB12" s="10" t="s">
        <v>54</v>
      </c>
      <c r="AC12" s="10" t="s">
        <v>54</v>
      </c>
      <c r="AD12" s="10" t="s">
        <v>54</v>
      </c>
      <c r="AE12" s="10" t="s">
        <v>54</v>
      </c>
      <c r="AF12" s="10" t="s">
        <v>54</v>
      </c>
      <c r="AG12" s="10" t="s">
        <v>54</v>
      </c>
    </row>
    <row r="13" spans="2:33" ht="15.5" x14ac:dyDescent="0.3">
      <c r="B13" s="3"/>
      <c r="C13" s="7"/>
      <c r="D13" s="7"/>
      <c r="E13" s="3"/>
      <c r="F13" s="3"/>
      <c r="G13" s="3"/>
      <c r="H13" s="3"/>
      <c r="I13" s="3"/>
      <c r="J13" s="3"/>
      <c r="K13" s="3"/>
      <c r="L13" s="3"/>
      <c r="M13" s="3"/>
      <c r="N13" s="3"/>
      <c r="O13" s="3"/>
      <c r="P13" s="3"/>
      <c r="S13" s="3"/>
      <c r="T13" s="7"/>
      <c r="U13" s="7"/>
      <c r="V13" s="3"/>
      <c r="W13" s="3"/>
      <c r="X13" s="3"/>
      <c r="Y13" s="3"/>
      <c r="Z13" s="3"/>
      <c r="AA13" s="3"/>
      <c r="AB13" s="3"/>
      <c r="AC13" s="3"/>
      <c r="AD13" s="3"/>
      <c r="AE13" s="3"/>
      <c r="AF13" s="3"/>
      <c r="AG13" s="3"/>
    </row>
    <row r="14" spans="2:33" ht="15.5" x14ac:dyDescent="0.3">
      <c r="B14" s="4" t="s">
        <v>27</v>
      </c>
      <c r="C14" s="5" t="s">
        <v>3</v>
      </c>
      <c r="D14" s="6">
        <v>3</v>
      </c>
      <c r="E14" s="22">
        <f>E8</f>
        <v>103.64128735167647</v>
      </c>
      <c r="F14" s="22">
        <f t="shared" ref="F14:P14" si="1">F8</f>
        <v>108.90023908295873</v>
      </c>
      <c r="G14" s="22">
        <f t="shared" si="1"/>
        <v>93.240957656142072</v>
      </c>
      <c r="H14" s="22">
        <f t="shared" si="1"/>
        <v>115.81743770977448</v>
      </c>
      <c r="I14" s="22">
        <f t="shared" si="1"/>
        <v>161.6057021006165</v>
      </c>
      <c r="J14" s="22">
        <f t="shared" si="1"/>
        <v>148</v>
      </c>
      <c r="K14" s="22">
        <f t="shared" si="1"/>
        <v>140</v>
      </c>
      <c r="L14" s="22">
        <f t="shared" si="1"/>
        <v>132</v>
      </c>
      <c r="M14" s="22">
        <f t="shared" si="1"/>
        <v>124</v>
      </c>
      <c r="N14" s="22">
        <f t="shared" si="1"/>
        <v>124</v>
      </c>
      <c r="O14" s="22">
        <f t="shared" si="1"/>
        <v>124</v>
      </c>
      <c r="P14" s="22">
        <f t="shared" si="1"/>
        <v>124</v>
      </c>
      <c r="S14" s="4" t="s">
        <v>27</v>
      </c>
      <c r="T14" s="5" t="s">
        <v>3</v>
      </c>
      <c r="U14" s="6">
        <v>3</v>
      </c>
      <c r="V14" s="9" t="s">
        <v>55</v>
      </c>
      <c r="W14" s="9" t="s">
        <v>55</v>
      </c>
      <c r="X14" s="9" t="s">
        <v>55</v>
      </c>
      <c r="Y14" s="9" t="s">
        <v>55</v>
      </c>
      <c r="Z14" s="9" t="s">
        <v>55</v>
      </c>
      <c r="AA14" s="9" t="s">
        <v>55</v>
      </c>
      <c r="AB14" s="9" t="s">
        <v>55</v>
      </c>
      <c r="AC14" s="9" t="s">
        <v>55</v>
      </c>
      <c r="AD14" s="9" t="s">
        <v>55</v>
      </c>
      <c r="AE14" s="9" t="s">
        <v>55</v>
      </c>
      <c r="AF14" s="9" t="s">
        <v>55</v>
      </c>
      <c r="AG14" s="9" t="s">
        <v>55</v>
      </c>
    </row>
    <row r="15" spans="2:33" ht="15.5" x14ac:dyDescent="0.3">
      <c r="B15" s="4" t="s">
        <v>28</v>
      </c>
      <c r="C15" s="5" t="s">
        <v>4</v>
      </c>
      <c r="D15" s="6">
        <v>0</v>
      </c>
      <c r="E15" s="24"/>
      <c r="F15" s="24">
        <f>F9</f>
        <v>5.0741860369193814E-2</v>
      </c>
      <c r="G15" s="24">
        <f t="shared" ref="G15:P15" si="2">G9</f>
        <v>-0.14379473873227799</v>
      </c>
      <c r="H15" s="24">
        <f t="shared" si="2"/>
        <v>0.24213050381669077</v>
      </c>
      <c r="I15" s="24">
        <f t="shared" si="2"/>
        <v>0.39534862190253484</v>
      </c>
      <c r="J15" s="24">
        <f t="shared" si="2"/>
        <v>-8.4190730424508864E-2</v>
      </c>
      <c r="K15" s="24">
        <f t="shared" si="2"/>
        <v>-5.4054054054054057E-2</v>
      </c>
      <c r="L15" s="24">
        <f t="shared" si="2"/>
        <v>-5.7142857142857162E-2</v>
      </c>
      <c r="M15" s="24">
        <f t="shared" si="2"/>
        <v>-6.0606060606060552E-2</v>
      </c>
      <c r="N15" s="24">
        <f t="shared" si="2"/>
        <v>0</v>
      </c>
      <c r="O15" s="24">
        <f t="shared" si="2"/>
        <v>0</v>
      </c>
      <c r="P15" s="24">
        <f t="shared" si="2"/>
        <v>0</v>
      </c>
      <c r="S15" s="4" t="s">
        <v>28</v>
      </c>
      <c r="T15" s="5" t="s">
        <v>4</v>
      </c>
      <c r="U15" s="6">
        <v>0</v>
      </c>
      <c r="V15" s="10" t="s">
        <v>56</v>
      </c>
      <c r="W15" s="10" t="s">
        <v>56</v>
      </c>
      <c r="X15" s="10" t="s">
        <v>56</v>
      </c>
      <c r="Y15" s="10" t="s">
        <v>56</v>
      </c>
      <c r="Z15" s="10" t="s">
        <v>56</v>
      </c>
      <c r="AA15" s="10" t="s">
        <v>56</v>
      </c>
      <c r="AB15" s="10" t="s">
        <v>56</v>
      </c>
      <c r="AC15" s="10" t="s">
        <v>56</v>
      </c>
      <c r="AD15" s="10" t="s">
        <v>56</v>
      </c>
      <c r="AE15" s="10" t="s">
        <v>56</v>
      </c>
      <c r="AF15" s="10" t="s">
        <v>56</v>
      </c>
      <c r="AG15" s="10" t="s">
        <v>56</v>
      </c>
    </row>
    <row r="16" spans="2:33" ht="16" thickBot="1" x14ac:dyDescent="0.35">
      <c r="B16" s="3"/>
      <c r="C16" s="7"/>
      <c r="D16" s="7"/>
      <c r="E16" s="3"/>
      <c r="F16" s="3"/>
      <c r="G16" s="3"/>
      <c r="H16" s="3"/>
      <c r="I16" s="3"/>
      <c r="J16" s="3"/>
      <c r="K16" s="3"/>
      <c r="L16" s="3"/>
      <c r="M16" s="3"/>
      <c r="N16" s="3"/>
      <c r="O16" s="3"/>
      <c r="P16" s="3"/>
      <c r="S16" s="3"/>
      <c r="T16" s="7"/>
      <c r="U16" s="7"/>
      <c r="V16" s="3"/>
      <c r="W16" s="3"/>
      <c r="X16" s="3"/>
      <c r="Y16" s="3"/>
      <c r="Z16" s="3"/>
      <c r="AA16" s="3"/>
      <c r="AB16" s="3"/>
      <c r="AC16" s="3"/>
      <c r="AD16" s="3"/>
      <c r="AE16" s="3"/>
      <c r="AF16" s="3"/>
      <c r="AG16" s="3"/>
    </row>
    <row r="17" spans="2:33" ht="16.5" thickTop="1" thickBot="1" x14ac:dyDescent="0.35">
      <c r="B17" s="11" t="s">
        <v>22</v>
      </c>
      <c r="C17" s="7"/>
      <c r="D17" s="7"/>
      <c r="E17" s="3"/>
      <c r="F17" s="3"/>
      <c r="G17" s="3"/>
      <c r="H17" s="3"/>
      <c r="I17" s="3"/>
      <c r="J17" s="3"/>
      <c r="K17" s="3"/>
      <c r="L17" s="3"/>
      <c r="M17" s="3"/>
      <c r="N17" s="3"/>
      <c r="O17" s="3"/>
      <c r="P17" s="3"/>
      <c r="S17" s="11" t="s">
        <v>22</v>
      </c>
      <c r="T17" s="7"/>
      <c r="U17" s="7"/>
      <c r="V17" s="3"/>
      <c r="W17" s="3"/>
      <c r="X17" s="3"/>
      <c r="Y17" s="3"/>
      <c r="Z17" s="3"/>
      <c r="AA17" s="3"/>
      <c r="AB17" s="3"/>
      <c r="AC17" s="3"/>
      <c r="AD17" s="3"/>
      <c r="AE17" s="3"/>
      <c r="AF17" s="3"/>
      <c r="AG17" s="3"/>
    </row>
    <row r="18" spans="2:33" ht="16" thickTop="1" x14ac:dyDescent="0.3">
      <c r="B18" s="4" t="s">
        <v>27</v>
      </c>
      <c r="C18" s="5" t="s">
        <v>3</v>
      </c>
      <c r="D18" s="6">
        <v>3</v>
      </c>
      <c r="E18" s="22">
        <f>E8</f>
        <v>103.64128735167647</v>
      </c>
      <c r="F18" s="22">
        <f t="shared" ref="F18" si="3">F8</f>
        <v>108.90023908295873</v>
      </c>
      <c r="G18" s="22">
        <f t="shared" ref="G18:P18" si="4">G8</f>
        <v>93.240957656142072</v>
      </c>
      <c r="H18" s="22">
        <f t="shared" si="4"/>
        <v>115.81743770977448</v>
      </c>
      <c r="I18" s="22">
        <f t="shared" si="4"/>
        <v>161.6057021006165</v>
      </c>
      <c r="J18" s="22">
        <f t="shared" si="4"/>
        <v>148</v>
      </c>
      <c r="K18" s="22">
        <f t="shared" si="4"/>
        <v>140</v>
      </c>
      <c r="L18" s="22">
        <f t="shared" si="4"/>
        <v>132</v>
      </c>
      <c r="M18" s="22">
        <f t="shared" si="4"/>
        <v>124</v>
      </c>
      <c r="N18" s="22">
        <f t="shared" si="4"/>
        <v>124</v>
      </c>
      <c r="O18" s="22">
        <f t="shared" si="4"/>
        <v>124</v>
      </c>
      <c r="P18" s="22">
        <f t="shared" si="4"/>
        <v>124</v>
      </c>
      <c r="S18" s="4" t="s">
        <v>27</v>
      </c>
      <c r="T18" s="5" t="s">
        <v>3</v>
      </c>
      <c r="U18" s="6">
        <v>3</v>
      </c>
      <c r="V18" s="9" t="s">
        <v>57</v>
      </c>
      <c r="W18" s="9" t="s">
        <v>57</v>
      </c>
      <c r="X18" s="9" t="s">
        <v>57</v>
      </c>
      <c r="Y18" s="9" t="s">
        <v>57</v>
      </c>
      <c r="Z18" s="9" t="s">
        <v>57</v>
      </c>
      <c r="AA18" s="9" t="s">
        <v>57</v>
      </c>
      <c r="AB18" s="9" t="s">
        <v>57</v>
      </c>
      <c r="AC18" s="9" t="s">
        <v>57</v>
      </c>
      <c r="AD18" s="9" t="s">
        <v>57</v>
      </c>
      <c r="AE18" s="9" t="s">
        <v>57</v>
      </c>
      <c r="AF18" s="9" t="s">
        <v>57</v>
      </c>
      <c r="AG18" s="9" t="s">
        <v>57</v>
      </c>
    </row>
    <row r="19" spans="2:33" ht="15.5" x14ac:dyDescent="0.3">
      <c r="B19" s="4" t="s">
        <v>28</v>
      </c>
      <c r="C19" s="5" t="s">
        <v>4</v>
      </c>
      <c r="D19" s="6">
        <v>0</v>
      </c>
      <c r="E19" s="24"/>
      <c r="F19" s="24">
        <f>F9</f>
        <v>5.0741860369193814E-2</v>
      </c>
      <c r="G19" s="24">
        <f t="shared" ref="G19:P19" si="5">G9</f>
        <v>-0.14379473873227799</v>
      </c>
      <c r="H19" s="24">
        <f t="shared" si="5"/>
        <v>0.24213050381669077</v>
      </c>
      <c r="I19" s="24">
        <f t="shared" si="5"/>
        <v>0.39534862190253484</v>
      </c>
      <c r="J19" s="24">
        <f t="shared" si="5"/>
        <v>-8.4190730424508864E-2</v>
      </c>
      <c r="K19" s="24">
        <f t="shared" si="5"/>
        <v>-5.4054054054054057E-2</v>
      </c>
      <c r="L19" s="24">
        <f t="shared" si="5"/>
        <v>-5.7142857142857162E-2</v>
      </c>
      <c r="M19" s="24">
        <f t="shared" si="5"/>
        <v>-6.0606060606060552E-2</v>
      </c>
      <c r="N19" s="24">
        <f t="shared" si="5"/>
        <v>0</v>
      </c>
      <c r="O19" s="24">
        <f t="shared" si="5"/>
        <v>0</v>
      </c>
      <c r="P19" s="24">
        <f t="shared" si="5"/>
        <v>0</v>
      </c>
      <c r="S19" s="4" t="s">
        <v>28</v>
      </c>
      <c r="T19" s="5" t="s">
        <v>4</v>
      </c>
      <c r="U19" s="6">
        <v>0</v>
      </c>
      <c r="V19" s="10" t="s">
        <v>58</v>
      </c>
      <c r="W19" s="10" t="s">
        <v>58</v>
      </c>
      <c r="X19" s="10" t="s">
        <v>58</v>
      </c>
      <c r="Y19" s="10" t="s">
        <v>58</v>
      </c>
      <c r="Z19" s="10" t="s">
        <v>58</v>
      </c>
      <c r="AA19" s="10" t="s">
        <v>58</v>
      </c>
      <c r="AB19" s="10" t="s">
        <v>58</v>
      </c>
      <c r="AC19" s="10" t="s">
        <v>58</v>
      </c>
      <c r="AD19" s="10" t="s">
        <v>58</v>
      </c>
      <c r="AE19" s="10" t="s">
        <v>58</v>
      </c>
      <c r="AF19" s="10" t="s">
        <v>58</v>
      </c>
      <c r="AG19" s="10" t="s">
        <v>58</v>
      </c>
    </row>
    <row r="20" spans="2:33" ht="16" thickBot="1" x14ac:dyDescent="0.35">
      <c r="B20" s="3"/>
      <c r="C20" s="7"/>
      <c r="D20" s="7"/>
      <c r="E20" s="3"/>
      <c r="F20" s="3"/>
      <c r="G20" s="3"/>
      <c r="H20" s="3"/>
      <c r="I20" s="3"/>
      <c r="J20" s="3"/>
      <c r="K20" s="3"/>
      <c r="L20" s="3"/>
      <c r="M20" s="3"/>
      <c r="N20" s="3"/>
      <c r="O20" s="3"/>
      <c r="P20" s="3"/>
      <c r="S20" s="3"/>
      <c r="T20" s="7"/>
      <c r="U20" s="7"/>
      <c r="V20" s="3"/>
      <c r="W20" s="3"/>
      <c r="X20" s="3"/>
      <c r="Y20" s="3"/>
      <c r="Z20" s="3"/>
      <c r="AA20" s="3"/>
      <c r="AB20" s="3"/>
      <c r="AC20" s="3"/>
      <c r="AD20" s="3"/>
      <c r="AE20" s="3"/>
      <c r="AF20" s="3"/>
      <c r="AG20" s="3"/>
    </row>
    <row r="21" spans="2:33" ht="16.5" thickTop="1" thickBot="1" x14ac:dyDescent="0.35">
      <c r="B21" s="11" t="s">
        <v>5</v>
      </c>
      <c r="C21" s="7"/>
      <c r="D21" s="7"/>
      <c r="E21" s="3"/>
      <c r="F21" s="3"/>
      <c r="G21" s="3"/>
      <c r="H21" s="3"/>
      <c r="I21" s="3"/>
      <c r="J21" s="3"/>
      <c r="K21" s="3"/>
      <c r="L21" s="3"/>
      <c r="M21" s="3"/>
      <c r="N21" s="3"/>
      <c r="O21" s="3"/>
      <c r="P21" s="3"/>
      <c r="S21" s="11" t="s">
        <v>5</v>
      </c>
      <c r="T21" s="7"/>
      <c r="U21" s="7"/>
      <c r="V21" s="3"/>
      <c r="W21" s="3"/>
      <c r="X21" s="3"/>
      <c r="Y21" s="3"/>
      <c r="Z21" s="3"/>
      <c r="AA21" s="3"/>
      <c r="AB21" s="3"/>
      <c r="AC21" s="3"/>
      <c r="AD21" s="3"/>
      <c r="AE21" s="3"/>
      <c r="AF21" s="3"/>
      <c r="AG21" s="3"/>
    </row>
    <row r="22" spans="2:33" ht="16" thickTop="1" x14ac:dyDescent="0.3">
      <c r="B22" s="4" t="s">
        <v>6</v>
      </c>
      <c r="C22" s="5" t="s">
        <v>4</v>
      </c>
      <c r="D22" s="6">
        <v>0</v>
      </c>
      <c r="E22" s="8"/>
      <c r="F22" s="8"/>
      <c r="G22" s="8"/>
      <c r="H22" s="8"/>
      <c r="I22" s="8"/>
      <c r="J22" s="24">
        <v>0</v>
      </c>
      <c r="K22" s="24">
        <v>0</v>
      </c>
      <c r="L22" s="24">
        <v>0</v>
      </c>
      <c r="M22" s="24">
        <v>0</v>
      </c>
      <c r="N22" s="24">
        <v>0</v>
      </c>
      <c r="O22" s="24">
        <v>0</v>
      </c>
      <c r="P22" s="24">
        <v>0</v>
      </c>
      <c r="S22" s="4" t="s">
        <v>6</v>
      </c>
      <c r="T22" s="5" t="s">
        <v>4</v>
      </c>
      <c r="U22" s="6">
        <v>0</v>
      </c>
      <c r="V22" s="8"/>
      <c r="W22" s="8"/>
      <c r="X22" s="8"/>
      <c r="Y22" s="8"/>
      <c r="Z22" s="8"/>
      <c r="AA22" s="10" t="s">
        <v>59</v>
      </c>
      <c r="AB22" s="10" t="s">
        <v>59</v>
      </c>
      <c r="AC22" s="10" t="s">
        <v>59</v>
      </c>
      <c r="AD22" s="10" t="s">
        <v>59</v>
      </c>
      <c r="AE22" s="10" t="s">
        <v>59</v>
      </c>
      <c r="AF22" s="10" t="s">
        <v>59</v>
      </c>
      <c r="AG22" s="10" t="s">
        <v>59</v>
      </c>
    </row>
    <row r="23" spans="2:33" ht="15.5" x14ac:dyDescent="0.3">
      <c r="B23" s="3"/>
      <c r="C23" s="3"/>
      <c r="D23" s="3"/>
      <c r="E23" s="3"/>
      <c r="F23" s="3"/>
      <c r="G23" s="3"/>
      <c r="H23" s="3"/>
      <c r="I23" s="3"/>
      <c r="J23" s="3"/>
      <c r="K23" s="3"/>
      <c r="L23" s="3"/>
      <c r="M23" s="3"/>
      <c r="N23" s="3"/>
      <c r="O23" s="3"/>
      <c r="P23" s="3"/>
      <c r="S23" s="3"/>
      <c r="T23" s="3"/>
      <c r="U23" s="3"/>
      <c r="V23" s="3"/>
      <c r="W23" s="3"/>
      <c r="X23" s="3"/>
      <c r="Y23" s="3"/>
      <c r="Z23" s="3"/>
      <c r="AA23" s="3"/>
      <c r="AB23" s="3"/>
      <c r="AC23" s="3"/>
      <c r="AD23" s="3"/>
      <c r="AE23" s="3"/>
      <c r="AF23" s="3"/>
      <c r="AG23" s="3"/>
    </row>
    <row r="24" spans="2:33" ht="33.75" customHeight="1" x14ac:dyDescent="0.3">
      <c r="B24" s="38" t="s">
        <v>74</v>
      </c>
      <c r="C24" s="39"/>
      <c r="D24" s="39"/>
      <c r="E24" s="39"/>
      <c r="F24" s="39"/>
      <c r="G24" s="39"/>
      <c r="H24" s="39"/>
      <c r="I24" s="39"/>
      <c r="J24" s="39"/>
      <c r="K24" s="39"/>
      <c r="L24" s="39"/>
      <c r="M24" s="39"/>
      <c r="N24" s="39"/>
      <c r="O24" s="39"/>
      <c r="P24" s="40"/>
    </row>
    <row r="25" spans="2:33" ht="12.75" customHeight="1" x14ac:dyDescent="0.3">
      <c r="B25" s="41"/>
      <c r="C25" s="42"/>
      <c r="D25" s="42"/>
      <c r="E25" s="42"/>
      <c r="F25" s="42"/>
      <c r="G25" s="42"/>
      <c r="H25" s="42"/>
      <c r="I25" s="42"/>
      <c r="J25" s="42"/>
      <c r="K25" s="42"/>
      <c r="L25" s="42"/>
      <c r="M25" s="42"/>
      <c r="N25" s="42"/>
      <c r="O25" s="42"/>
      <c r="P25" s="43"/>
    </row>
    <row r="26" spans="2:33" ht="12.75" customHeight="1" x14ac:dyDescent="0.3">
      <c r="B26" s="41"/>
      <c r="C26" s="42"/>
      <c r="D26" s="42"/>
      <c r="E26" s="42"/>
      <c r="F26" s="42"/>
      <c r="G26" s="42"/>
      <c r="H26" s="42"/>
      <c r="I26" s="42"/>
      <c r="J26" s="42"/>
      <c r="K26" s="42"/>
      <c r="L26" s="42"/>
      <c r="M26" s="42"/>
      <c r="N26" s="42"/>
      <c r="O26" s="42"/>
      <c r="P26" s="43"/>
    </row>
    <row r="27" spans="2:33" ht="12.75" customHeight="1" x14ac:dyDescent="0.3">
      <c r="B27" s="41"/>
      <c r="C27" s="42"/>
      <c r="D27" s="42"/>
      <c r="E27" s="42"/>
      <c r="F27" s="42"/>
      <c r="G27" s="42"/>
      <c r="H27" s="42"/>
      <c r="I27" s="42"/>
      <c r="J27" s="42"/>
      <c r="K27" s="42"/>
      <c r="L27" s="42"/>
      <c r="M27" s="42"/>
      <c r="N27" s="42"/>
      <c r="O27" s="42"/>
      <c r="P27" s="43"/>
    </row>
    <row r="28" spans="2:33" ht="12.75" customHeight="1" x14ac:dyDescent="0.3">
      <c r="B28" s="41"/>
      <c r="C28" s="42"/>
      <c r="D28" s="42"/>
      <c r="E28" s="42"/>
      <c r="F28" s="42"/>
      <c r="G28" s="42"/>
      <c r="H28" s="42"/>
      <c r="I28" s="42"/>
      <c r="J28" s="42"/>
      <c r="K28" s="42"/>
      <c r="L28" s="42"/>
      <c r="M28" s="42"/>
      <c r="N28" s="42"/>
      <c r="O28" s="42"/>
      <c r="P28" s="43"/>
    </row>
    <row r="29" spans="2:33" ht="12.75" customHeight="1" x14ac:dyDescent="0.3">
      <c r="B29" s="41"/>
      <c r="C29" s="42"/>
      <c r="D29" s="42"/>
      <c r="E29" s="42"/>
      <c r="F29" s="42"/>
      <c r="G29" s="42"/>
      <c r="H29" s="42"/>
      <c r="I29" s="42"/>
      <c r="J29" s="42"/>
      <c r="K29" s="42"/>
      <c r="L29" s="42"/>
      <c r="M29" s="42"/>
      <c r="N29" s="42"/>
      <c r="O29" s="42"/>
      <c r="P29" s="43"/>
    </row>
    <row r="30" spans="2:33" ht="29.25" customHeight="1" x14ac:dyDescent="0.3">
      <c r="B30" s="41"/>
      <c r="C30" s="42"/>
      <c r="D30" s="42"/>
      <c r="E30" s="42"/>
      <c r="F30" s="42"/>
      <c r="G30" s="42"/>
      <c r="H30" s="42"/>
      <c r="I30" s="42"/>
      <c r="J30" s="42"/>
      <c r="K30" s="42"/>
      <c r="L30" s="42"/>
      <c r="M30" s="42"/>
      <c r="N30" s="42"/>
      <c r="O30" s="42"/>
      <c r="P30" s="43"/>
    </row>
    <row r="31" spans="2:33" x14ac:dyDescent="0.3">
      <c r="B31" s="54"/>
      <c r="C31" s="55"/>
      <c r="D31" s="55"/>
      <c r="E31" s="55"/>
      <c r="F31" s="55"/>
      <c r="G31" s="55"/>
      <c r="H31" s="55"/>
      <c r="I31" s="55"/>
      <c r="J31" s="55"/>
      <c r="K31" s="55"/>
      <c r="L31" s="55"/>
      <c r="M31" s="55"/>
      <c r="N31" s="55"/>
      <c r="O31" s="55"/>
      <c r="P31" s="56"/>
    </row>
    <row r="32" spans="2:33" x14ac:dyDescent="0.3">
      <c r="B32" s="54"/>
      <c r="C32" s="55"/>
      <c r="D32" s="55"/>
      <c r="E32" s="55"/>
      <c r="F32" s="55"/>
      <c r="G32" s="55"/>
      <c r="H32" s="55"/>
      <c r="I32" s="55"/>
      <c r="J32" s="55"/>
      <c r="K32" s="55"/>
      <c r="L32" s="55"/>
      <c r="M32" s="55"/>
      <c r="N32" s="55"/>
      <c r="O32" s="55"/>
      <c r="P32" s="56"/>
    </row>
    <row r="33" spans="2:16" x14ac:dyDescent="0.3">
      <c r="B33" s="54"/>
      <c r="C33" s="55"/>
      <c r="D33" s="55"/>
      <c r="E33" s="55"/>
      <c r="F33" s="55"/>
      <c r="G33" s="55"/>
      <c r="H33" s="55"/>
      <c r="I33" s="55"/>
      <c r="J33" s="55"/>
      <c r="K33" s="55"/>
      <c r="L33" s="55"/>
      <c r="M33" s="55"/>
      <c r="N33" s="55"/>
      <c r="O33" s="55"/>
      <c r="P33" s="56"/>
    </row>
    <row r="34" spans="2:16" x14ac:dyDescent="0.3">
      <c r="B34" s="54"/>
      <c r="C34" s="55"/>
      <c r="D34" s="55"/>
      <c r="E34" s="55"/>
      <c r="F34" s="55"/>
      <c r="G34" s="55"/>
      <c r="H34" s="55"/>
      <c r="I34" s="55"/>
      <c r="J34" s="55"/>
      <c r="K34" s="55"/>
      <c r="L34" s="55"/>
      <c r="M34" s="55"/>
      <c r="N34" s="55"/>
      <c r="O34" s="55"/>
      <c r="P34" s="56"/>
    </row>
    <row r="35" spans="2:16" x14ac:dyDescent="0.3">
      <c r="B35" s="54"/>
      <c r="C35" s="55"/>
      <c r="D35" s="55"/>
      <c r="E35" s="55"/>
      <c r="F35" s="55"/>
      <c r="G35" s="55"/>
      <c r="H35" s="55"/>
      <c r="I35" s="55"/>
      <c r="J35" s="55"/>
      <c r="K35" s="55"/>
      <c r="L35" s="55"/>
      <c r="M35" s="55"/>
      <c r="N35" s="55"/>
      <c r="O35" s="55"/>
      <c r="P35" s="56"/>
    </row>
    <row r="36" spans="2:16" x14ac:dyDescent="0.3">
      <c r="B36" s="54"/>
      <c r="C36" s="55"/>
      <c r="D36" s="55"/>
      <c r="E36" s="55"/>
      <c r="F36" s="55"/>
      <c r="G36" s="55"/>
      <c r="H36" s="55"/>
      <c r="I36" s="55"/>
      <c r="J36" s="55"/>
      <c r="K36" s="55"/>
      <c r="L36" s="55"/>
      <c r="M36" s="55"/>
      <c r="N36" s="55"/>
      <c r="O36" s="55"/>
      <c r="P36" s="56"/>
    </row>
    <row r="37" spans="2:16" x14ac:dyDescent="0.3">
      <c r="B37" s="54"/>
      <c r="C37" s="55"/>
      <c r="D37" s="55"/>
      <c r="E37" s="55"/>
      <c r="F37" s="55"/>
      <c r="G37" s="55"/>
      <c r="H37" s="55"/>
      <c r="I37" s="55"/>
      <c r="J37" s="55"/>
      <c r="K37" s="55"/>
      <c r="L37" s="55"/>
      <c r="M37" s="55"/>
      <c r="N37" s="55"/>
      <c r="O37" s="55"/>
      <c r="P37" s="56"/>
    </row>
    <row r="38" spans="2:16" ht="40.5" customHeight="1" x14ac:dyDescent="0.3">
      <c r="B38" s="57"/>
      <c r="C38" s="58"/>
      <c r="D38" s="58"/>
      <c r="E38" s="58"/>
      <c r="F38" s="58"/>
      <c r="G38" s="58"/>
      <c r="H38" s="58"/>
      <c r="I38" s="58"/>
      <c r="J38" s="58"/>
      <c r="K38" s="58"/>
      <c r="L38" s="58"/>
      <c r="M38" s="58"/>
      <c r="N38" s="58"/>
      <c r="O38" s="58"/>
      <c r="P38" s="59"/>
    </row>
  </sheetData>
  <mergeCells count="7">
    <mergeCell ref="T4:T5"/>
    <mergeCell ref="U4:U5"/>
    <mergeCell ref="B24:P38"/>
    <mergeCell ref="B4:B5"/>
    <mergeCell ref="C4:C5"/>
    <mergeCell ref="D4:D5"/>
    <mergeCell ref="S4:S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D4C52-DD4A-4E34-8927-5013E90F4959}">
  <sheetPr>
    <tabColor theme="0" tint="-0.14999847407452621"/>
  </sheetPr>
  <dimension ref="B2:AG38"/>
  <sheetViews>
    <sheetView showGridLines="0" zoomScale="86" workbookViewId="0">
      <selection activeCell="B24" sqref="B24:P38"/>
    </sheetView>
  </sheetViews>
  <sheetFormatPr defaultColWidth="9.08984375" defaultRowHeight="12.5" x14ac:dyDescent="0.3"/>
  <cols>
    <col min="1" max="1" width="2.453125" style="2" customWidth="1"/>
    <col min="2" max="2" width="56.90625" style="2" customWidth="1"/>
    <col min="3" max="16" width="12.81640625" style="2" customWidth="1"/>
    <col min="17" max="17" width="3.81640625" style="2" customWidth="1"/>
    <col min="18" max="18" width="18.1796875" style="2" customWidth="1"/>
    <col min="19" max="19" width="56.90625" style="2" customWidth="1"/>
    <col min="20" max="33" width="12.81640625" style="2" customWidth="1"/>
    <col min="34" max="16384" width="9.08984375" style="2"/>
  </cols>
  <sheetData>
    <row r="2" spans="2:33" ht="19" x14ac:dyDescent="0.3">
      <c r="B2" s="16" t="s">
        <v>29</v>
      </c>
      <c r="C2" s="1"/>
      <c r="D2" s="1"/>
      <c r="E2" s="1"/>
      <c r="F2" s="1"/>
      <c r="G2" s="1"/>
      <c r="H2" s="1"/>
      <c r="I2" s="1"/>
      <c r="J2" s="1"/>
      <c r="K2" s="1"/>
      <c r="L2" s="1"/>
      <c r="M2" s="1"/>
      <c r="N2" s="1"/>
      <c r="O2" s="1"/>
      <c r="P2" s="1"/>
      <c r="S2" s="16" t="s">
        <v>50</v>
      </c>
      <c r="T2" s="1"/>
      <c r="U2" s="1"/>
      <c r="V2" s="1"/>
      <c r="W2" s="1"/>
      <c r="X2" s="1"/>
      <c r="Y2" s="1"/>
      <c r="Z2" s="1"/>
      <c r="AA2" s="1"/>
      <c r="AB2" s="1"/>
      <c r="AC2" s="1"/>
      <c r="AD2" s="1"/>
      <c r="AE2" s="1"/>
      <c r="AF2" s="1"/>
      <c r="AG2" s="1"/>
    </row>
    <row r="3" spans="2:33" ht="13" thickBot="1" x14ac:dyDescent="0.35"/>
    <row r="4" spans="2:33" ht="16" thickTop="1" x14ac:dyDescent="0.3">
      <c r="B4" s="50" t="s">
        <v>7</v>
      </c>
      <c r="C4" s="52" t="s">
        <v>0</v>
      </c>
      <c r="D4" s="52" t="s">
        <v>8</v>
      </c>
      <c r="E4" s="12" t="s">
        <v>20</v>
      </c>
      <c r="F4" s="12" t="s">
        <v>9</v>
      </c>
      <c r="G4" s="12" t="s">
        <v>10</v>
      </c>
      <c r="H4" s="12" t="s">
        <v>11</v>
      </c>
      <c r="I4" s="12" t="s">
        <v>12</v>
      </c>
      <c r="J4" s="12" t="s">
        <v>13</v>
      </c>
      <c r="K4" s="12" t="s">
        <v>14</v>
      </c>
      <c r="L4" s="12" t="s">
        <v>15</v>
      </c>
      <c r="M4" s="12" t="s">
        <v>16</v>
      </c>
      <c r="N4" s="12" t="s">
        <v>17</v>
      </c>
      <c r="O4" s="12" t="s">
        <v>18</v>
      </c>
      <c r="P4" s="13" t="s">
        <v>19</v>
      </c>
      <c r="S4" s="50" t="s">
        <v>7</v>
      </c>
      <c r="T4" s="52" t="s">
        <v>0</v>
      </c>
      <c r="U4" s="52" t="s">
        <v>8</v>
      </c>
      <c r="V4" s="12" t="s">
        <v>20</v>
      </c>
      <c r="W4" s="12" t="s">
        <v>9</v>
      </c>
      <c r="X4" s="12" t="s">
        <v>10</v>
      </c>
      <c r="Y4" s="12" t="s">
        <v>11</v>
      </c>
      <c r="Z4" s="12" t="s">
        <v>12</v>
      </c>
      <c r="AA4" s="12" t="s">
        <v>13</v>
      </c>
      <c r="AB4" s="12" t="s">
        <v>14</v>
      </c>
      <c r="AC4" s="12" t="s">
        <v>15</v>
      </c>
      <c r="AD4" s="12" t="s">
        <v>16</v>
      </c>
      <c r="AE4" s="12" t="s">
        <v>17</v>
      </c>
      <c r="AF4" s="12" t="s">
        <v>18</v>
      </c>
      <c r="AG4" s="13" t="s">
        <v>19</v>
      </c>
    </row>
    <row r="5" spans="2:33" ht="16" thickBot="1" x14ac:dyDescent="0.35">
      <c r="B5" s="51"/>
      <c r="C5" s="53"/>
      <c r="D5" s="53"/>
      <c r="E5" s="14" t="s">
        <v>1</v>
      </c>
      <c r="F5" s="14" t="s">
        <v>1</v>
      </c>
      <c r="G5" s="14" t="s">
        <v>1</v>
      </c>
      <c r="H5" s="14" t="s">
        <v>1</v>
      </c>
      <c r="I5" s="14" t="s">
        <v>1</v>
      </c>
      <c r="J5" s="14" t="s">
        <v>2</v>
      </c>
      <c r="K5" s="14" t="s">
        <v>2</v>
      </c>
      <c r="L5" s="14" t="s">
        <v>2</v>
      </c>
      <c r="M5" s="14" t="s">
        <v>2</v>
      </c>
      <c r="N5" s="14" t="s">
        <v>2</v>
      </c>
      <c r="O5" s="14" t="s">
        <v>2</v>
      </c>
      <c r="P5" s="15" t="s">
        <v>2</v>
      </c>
      <c r="S5" s="51"/>
      <c r="T5" s="53"/>
      <c r="U5" s="53"/>
      <c r="V5" s="14" t="s">
        <v>1</v>
      </c>
      <c r="W5" s="14" t="s">
        <v>1</v>
      </c>
      <c r="X5" s="14" t="s">
        <v>1</v>
      </c>
      <c r="Y5" s="14" t="s">
        <v>1</v>
      </c>
      <c r="Z5" s="14" t="s">
        <v>1</v>
      </c>
      <c r="AA5" s="14" t="s">
        <v>2</v>
      </c>
      <c r="AB5" s="14" t="s">
        <v>2</v>
      </c>
      <c r="AC5" s="14" t="s">
        <v>2</v>
      </c>
      <c r="AD5" s="14" t="s">
        <v>2</v>
      </c>
      <c r="AE5" s="14" t="s">
        <v>2</v>
      </c>
      <c r="AF5" s="14" t="s">
        <v>2</v>
      </c>
      <c r="AG5" s="15" t="s">
        <v>2</v>
      </c>
    </row>
    <row r="6" spans="2:33" ht="16.5" thickTop="1" thickBot="1" x14ac:dyDescent="0.35">
      <c r="B6" s="3"/>
      <c r="C6" s="3"/>
      <c r="D6" s="3"/>
      <c r="E6" s="3"/>
      <c r="F6" s="3"/>
      <c r="G6" s="3"/>
      <c r="H6" s="3"/>
      <c r="I6" s="3"/>
      <c r="J6" s="3"/>
      <c r="K6" s="3"/>
      <c r="L6" s="3"/>
      <c r="M6" s="3"/>
      <c r="N6" s="3"/>
      <c r="O6" s="3"/>
      <c r="P6" s="3"/>
      <c r="S6" s="3"/>
      <c r="T6" s="3"/>
      <c r="U6" s="3"/>
      <c r="V6" s="3"/>
      <c r="W6" s="3"/>
      <c r="X6" s="3"/>
      <c r="Y6" s="3"/>
      <c r="Z6" s="3"/>
      <c r="AA6" s="3"/>
      <c r="AB6" s="3"/>
      <c r="AC6" s="3"/>
      <c r="AD6" s="3"/>
      <c r="AE6" s="3"/>
      <c r="AF6" s="3"/>
      <c r="AG6" s="3"/>
    </row>
    <row r="7" spans="2:33" ht="16.5" thickTop="1" thickBot="1" x14ac:dyDescent="0.35">
      <c r="B7" s="11" t="s">
        <v>21</v>
      </c>
      <c r="C7" s="3"/>
      <c r="D7" s="3"/>
      <c r="E7" s="3"/>
      <c r="F7" s="3"/>
      <c r="G7" s="3"/>
      <c r="H7" s="3"/>
      <c r="I7" s="3"/>
      <c r="J7" s="3"/>
      <c r="K7" s="3"/>
      <c r="L7" s="3"/>
      <c r="M7" s="3"/>
      <c r="N7" s="3"/>
      <c r="O7" s="3"/>
      <c r="P7" s="3"/>
      <c r="S7" s="11" t="s">
        <v>21</v>
      </c>
      <c r="T7" s="3"/>
      <c r="U7" s="3"/>
      <c r="V7" s="3"/>
      <c r="W7" s="3"/>
      <c r="X7" s="3"/>
      <c r="Y7" s="3"/>
      <c r="Z7" s="3"/>
      <c r="AA7" s="3"/>
      <c r="AB7" s="3"/>
      <c r="AC7" s="3"/>
      <c r="AD7" s="3"/>
      <c r="AE7" s="3"/>
      <c r="AF7" s="3"/>
      <c r="AG7" s="3"/>
    </row>
    <row r="8" spans="2:33" ht="16" thickTop="1" x14ac:dyDescent="0.3">
      <c r="B8" s="4" t="s">
        <v>23</v>
      </c>
      <c r="C8" s="5" t="s">
        <v>3</v>
      </c>
      <c r="D8" s="6">
        <v>3</v>
      </c>
      <c r="E8" s="22">
        <v>53.469097393364365</v>
      </c>
      <c r="F8" s="22">
        <v>50.88182921775865</v>
      </c>
      <c r="G8" s="22">
        <v>52.175463305561507</v>
      </c>
      <c r="H8" s="22">
        <v>56.313312395113968</v>
      </c>
      <c r="I8" s="22">
        <v>109.18978457218438</v>
      </c>
      <c r="J8" s="22">
        <v>85</v>
      </c>
      <c r="K8" s="22">
        <v>72</v>
      </c>
      <c r="L8" s="22">
        <v>72</v>
      </c>
      <c r="M8" s="22">
        <v>66</v>
      </c>
      <c r="N8" s="22">
        <v>63</v>
      </c>
      <c r="O8" s="22">
        <v>61</v>
      </c>
      <c r="P8" s="22">
        <v>61</v>
      </c>
      <c r="S8" s="4" t="s">
        <v>23</v>
      </c>
      <c r="T8" s="5" t="s">
        <v>3</v>
      </c>
      <c r="U8" s="6">
        <v>3</v>
      </c>
      <c r="V8" s="9" t="s">
        <v>51</v>
      </c>
      <c r="W8" s="9" t="s">
        <v>51</v>
      </c>
      <c r="X8" s="9" t="s">
        <v>51</v>
      </c>
      <c r="Y8" s="9" t="s">
        <v>51</v>
      </c>
      <c r="Z8" s="9" t="s">
        <v>51</v>
      </c>
      <c r="AA8" s="9" t="s">
        <v>51</v>
      </c>
      <c r="AB8" s="9" t="s">
        <v>51</v>
      </c>
      <c r="AC8" s="9" t="s">
        <v>51</v>
      </c>
      <c r="AD8" s="9" t="s">
        <v>51</v>
      </c>
      <c r="AE8" s="9" t="s">
        <v>51</v>
      </c>
      <c r="AF8" s="9" t="s">
        <v>51</v>
      </c>
      <c r="AG8" s="9" t="s">
        <v>51</v>
      </c>
    </row>
    <row r="9" spans="2:33" ht="15.5" x14ac:dyDescent="0.3">
      <c r="B9" s="4" t="s">
        <v>24</v>
      </c>
      <c r="C9" s="5" t="s">
        <v>4</v>
      </c>
      <c r="D9" s="6">
        <v>0</v>
      </c>
      <c r="E9" s="24"/>
      <c r="F9" s="24">
        <f>(F8/E8)-1</f>
        <v>-4.8388102693628032E-2</v>
      </c>
      <c r="G9" s="24">
        <f t="shared" ref="G9:P9" si="0">(G8/F8)-1</f>
        <v>2.5424284222693716E-2</v>
      </c>
      <c r="H9" s="24">
        <f t="shared" si="0"/>
        <v>7.9306417756551006E-2</v>
      </c>
      <c r="I9" s="24">
        <f t="shared" si="0"/>
        <v>0.93896931166240982</v>
      </c>
      <c r="J9" s="24">
        <f t="shared" si="0"/>
        <v>-0.22153889823083894</v>
      </c>
      <c r="K9" s="24">
        <f t="shared" si="0"/>
        <v>-0.15294117647058825</v>
      </c>
      <c r="L9" s="24">
        <f t="shared" si="0"/>
        <v>0</v>
      </c>
      <c r="M9" s="24">
        <f t="shared" si="0"/>
        <v>-8.333333333333337E-2</v>
      </c>
      <c r="N9" s="24">
        <f t="shared" si="0"/>
        <v>-4.5454545454545414E-2</v>
      </c>
      <c r="O9" s="24">
        <f t="shared" si="0"/>
        <v>-3.1746031746031744E-2</v>
      </c>
      <c r="P9" s="24">
        <f t="shared" si="0"/>
        <v>0</v>
      </c>
      <c r="S9" s="4" t="s">
        <v>24</v>
      </c>
      <c r="T9" s="5" t="s">
        <v>4</v>
      </c>
      <c r="U9" s="6">
        <v>0</v>
      </c>
      <c r="V9" s="10" t="s">
        <v>52</v>
      </c>
      <c r="W9" s="10" t="s">
        <v>52</v>
      </c>
      <c r="X9" s="10" t="s">
        <v>52</v>
      </c>
      <c r="Y9" s="10" t="s">
        <v>52</v>
      </c>
      <c r="Z9" s="10" t="s">
        <v>52</v>
      </c>
      <c r="AA9" s="10" t="s">
        <v>52</v>
      </c>
      <c r="AB9" s="10" t="s">
        <v>52</v>
      </c>
      <c r="AC9" s="10" t="s">
        <v>52</v>
      </c>
      <c r="AD9" s="10" t="s">
        <v>52</v>
      </c>
      <c r="AE9" s="10" t="s">
        <v>52</v>
      </c>
      <c r="AF9" s="10" t="s">
        <v>52</v>
      </c>
      <c r="AG9" s="10" t="s">
        <v>52</v>
      </c>
    </row>
    <row r="10" spans="2:33" ht="15.5" x14ac:dyDescent="0.3">
      <c r="B10" s="3"/>
      <c r="C10" s="7">
        <v>29000</v>
      </c>
      <c r="D10" s="7"/>
      <c r="E10" s="3"/>
      <c r="F10" s="3"/>
      <c r="G10" s="3"/>
      <c r="H10" s="3"/>
      <c r="I10" s="3"/>
      <c r="J10" s="3"/>
      <c r="K10" s="3"/>
      <c r="L10" s="3"/>
      <c r="M10" s="3"/>
      <c r="N10" s="3"/>
      <c r="O10" s="3"/>
      <c r="P10" s="3"/>
      <c r="S10" s="3"/>
      <c r="T10" s="7"/>
      <c r="U10" s="7"/>
      <c r="V10" s="3"/>
      <c r="W10" s="3"/>
      <c r="X10" s="3"/>
      <c r="Y10" s="3"/>
      <c r="Z10" s="3"/>
      <c r="AA10" s="3"/>
      <c r="AB10" s="3"/>
      <c r="AC10" s="3"/>
      <c r="AD10" s="3"/>
      <c r="AE10" s="3"/>
      <c r="AF10" s="3"/>
      <c r="AG10" s="3"/>
    </row>
    <row r="11" spans="2:33" ht="15.5" x14ac:dyDescent="0.3">
      <c r="B11" s="4" t="s">
        <v>25</v>
      </c>
      <c r="C11" s="5" t="s">
        <v>3</v>
      </c>
      <c r="D11" s="6">
        <v>3</v>
      </c>
      <c r="E11" s="22" t="s">
        <v>71</v>
      </c>
      <c r="F11" s="22" t="s">
        <v>71</v>
      </c>
      <c r="G11" s="22" t="s">
        <v>71</v>
      </c>
      <c r="H11" s="22" t="s">
        <v>71</v>
      </c>
      <c r="I11" s="22" t="s">
        <v>71</v>
      </c>
      <c r="J11" s="22" t="s">
        <v>71</v>
      </c>
      <c r="K11" s="22" t="s">
        <v>71</v>
      </c>
      <c r="L11" s="22" t="s">
        <v>71</v>
      </c>
      <c r="M11" s="22" t="s">
        <v>71</v>
      </c>
      <c r="N11" s="22" t="s">
        <v>71</v>
      </c>
      <c r="O11" s="22" t="s">
        <v>71</v>
      </c>
      <c r="P11" s="22" t="s">
        <v>71</v>
      </c>
      <c r="S11" s="4" t="s">
        <v>25</v>
      </c>
      <c r="T11" s="5" t="s">
        <v>3</v>
      </c>
      <c r="U11" s="6">
        <v>3</v>
      </c>
      <c r="V11" s="9" t="s">
        <v>53</v>
      </c>
      <c r="W11" s="9" t="s">
        <v>53</v>
      </c>
      <c r="X11" s="9" t="s">
        <v>53</v>
      </c>
      <c r="Y11" s="9" t="s">
        <v>53</v>
      </c>
      <c r="Z11" s="9" t="s">
        <v>53</v>
      </c>
      <c r="AA11" s="9" t="s">
        <v>53</v>
      </c>
      <c r="AB11" s="9" t="s">
        <v>53</v>
      </c>
      <c r="AC11" s="9" t="s">
        <v>53</v>
      </c>
      <c r="AD11" s="9" t="s">
        <v>53</v>
      </c>
      <c r="AE11" s="9" t="s">
        <v>53</v>
      </c>
      <c r="AF11" s="9" t="s">
        <v>53</v>
      </c>
      <c r="AG11" s="9" t="s">
        <v>53</v>
      </c>
    </row>
    <row r="12" spans="2:33" ht="15.5" x14ac:dyDescent="0.3">
      <c r="B12" s="4" t="s">
        <v>26</v>
      </c>
      <c r="C12" s="5" t="s">
        <v>4</v>
      </c>
      <c r="D12" s="6">
        <v>0</v>
      </c>
      <c r="E12" s="24"/>
      <c r="F12" s="24"/>
      <c r="G12" s="24"/>
      <c r="H12" s="24"/>
      <c r="I12" s="24"/>
      <c r="J12" s="24"/>
      <c r="K12" s="24"/>
      <c r="L12" s="24"/>
      <c r="M12" s="24"/>
      <c r="N12" s="24"/>
      <c r="O12" s="24"/>
      <c r="P12" s="24"/>
      <c r="S12" s="4" t="s">
        <v>26</v>
      </c>
      <c r="T12" s="5" t="s">
        <v>4</v>
      </c>
      <c r="U12" s="6">
        <v>0</v>
      </c>
      <c r="V12" s="10" t="s">
        <v>54</v>
      </c>
      <c r="W12" s="10" t="s">
        <v>54</v>
      </c>
      <c r="X12" s="10" t="s">
        <v>54</v>
      </c>
      <c r="Y12" s="10" t="s">
        <v>54</v>
      </c>
      <c r="Z12" s="10" t="s">
        <v>54</v>
      </c>
      <c r="AA12" s="10" t="s">
        <v>54</v>
      </c>
      <c r="AB12" s="10" t="s">
        <v>54</v>
      </c>
      <c r="AC12" s="10" t="s">
        <v>54</v>
      </c>
      <c r="AD12" s="10" t="s">
        <v>54</v>
      </c>
      <c r="AE12" s="10" t="s">
        <v>54</v>
      </c>
      <c r="AF12" s="10" t="s">
        <v>54</v>
      </c>
      <c r="AG12" s="10" t="s">
        <v>54</v>
      </c>
    </row>
    <row r="13" spans="2:33" ht="15.5" x14ac:dyDescent="0.3">
      <c r="B13" s="3"/>
      <c r="C13" s="7"/>
      <c r="D13" s="7"/>
      <c r="E13" s="3"/>
      <c r="F13" s="3"/>
      <c r="G13" s="3"/>
      <c r="H13" s="3"/>
      <c r="I13" s="3"/>
      <c r="J13" s="3"/>
      <c r="K13" s="3"/>
      <c r="L13" s="3"/>
      <c r="M13" s="3"/>
      <c r="N13" s="3"/>
      <c r="O13" s="3"/>
      <c r="P13" s="3"/>
      <c r="S13" s="3"/>
      <c r="T13" s="7"/>
      <c r="U13" s="7"/>
      <c r="V13" s="3"/>
      <c r="W13" s="3"/>
      <c r="X13" s="3"/>
      <c r="Y13" s="3"/>
      <c r="Z13" s="3"/>
      <c r="AA13" s="3"/>
      <c r="AB13" s="3"/>
      <c r="AC13" s="3"/>
      <c r="AD13" s="3"/>
      <c r="AE13" s="3"/>
      <c r="AF13" s="3"/>
      <c r="AG13" s="3"/>
    </row>
    <row r="14" spans="2:33" ht="15.5" x14ac:dyDescent="0.3">
      <c r="B14" s="4" t="s">
        <v>27</v>
      </c>
      <c r="C14" s="5" t="s">
        <v>3</v>
      </c>
      <c r="D14" s="6">
        <v>3</v>
      </c>
      <c r="E14" s="22">
        <f>E8</f>
        <v>53.469097393364365</v>
      </c>
      <c r="F14" s="22">
        <f t="shared" ref="F14:P14" si="1">F8</f>
        <v>50.88182921775865</v>
      </c>
      <c r="G14" s="22">
        <f t="shared" si="1"/>
        <v>52.175463305561507</v>
      </c>
      <c r="H14" s="22">
        <f t="shared" si="1"/>
        <v>56.313312395113968</v>
      </c>
      <c r="I14" s="22">
        <f t="shared" si="1"/>
        <v>109.18978457218438</v>
      </c>
      <c r="J14" s="22">
        <f t="shared" si="1"/>
        <v>85</v>
      </c>
      <c r="K14" s="22">
        <f t="shared" si="1"/>
        <v>72</v>
      </c>
      <c r="L14" s="22">
        <f t="shared" si="1"/>
        <v>72</v>
      </c>
      <c r="M14" s="22">
        <f t="shared" si="1"/>
        <v>66</v>
      </c>
      <c r="N14" s="22">
        <f t="shared" si="1"/>
        <v>63</v>
      </c>
      <c r="O14" s="22">
        <f t="shared" si="1"/>
        <v>61</v>
      </c>
      <c r="P14" s="22">
        <f t="shared" si="1"/>
        <v>61</v>
      </c>
      <c r="S14" s="4" t="s">
        <v>27</v>
      </c>
      <c r="T14" s="5" t="s">
        <v>3</v>
      </c>
      <c r="U14" s="6">
        <v>3</v>
      </c>
      <c r="V14" s="9" t="s">
        <v>55</v>
      </c>
      <c r="W14" s="9" t="s">
        <v>55</v>
      </c>
      <c r="X14" s="9" t="s">
        <v>55</v>
      </c>
      <c r="Y14" s="9" t="s">
        <v>55</v>
      </c>
      <c r="Z14" s="9" t="s">
        <v>55</v>
      </c>
      <c r="AA14" s="9" t="s">
        <v>55</v>
      </c>
      <c r="AB14" s="9" t="s">
        <v>55</v>
      </c>
      <c r="AC14" s="9" t="s">
        <v>55</v>
      </c>
      <c r="AD14" s="9" t="s">
        <v>55</v>
      </c>
      <c r="AE14" s="9" t="s">
        <v>55</v>
      </c>
      <c r="AF14" s="9" t="s">
        <v>55</v>
      </c>
      <c r="AG14" s="9" t="s">
        <v>55</v>
      </c>
    </row>
    <row r="15" spans="2:33" ht="15.5" x14ac:dyDescent="0.3">
      <c r="B15" s="4" t="s">
        <v>28</v>
      </c>
      <c r="C15" s="5" t="s">
        <v>4</v>
      </c>
      <c r="D15" s="6">
        <v>0</v>
      </c>
      <c r="E15" s="24"/>
      <c r="F15" s="24">
        <f>(F14/E14)-1</f>
        <v>-4.8388102693628032E-2</v>
      </c>
      <c r="G15" s="24">
        <f t="shared" ref="G15:P15" si="2">(G14/F14)-1</f>
        <v>2.5424284222693716E-2</v>
      </c>
      <c r="H15" s="24">
        <f t="shared" si="2"/>
        <v>7.9306417756551006E-2</v>
      </c>
      <c r="I15" s="24">
        <f t="shared" si="2"/>
        <v>0.93896931166240982</v>
      </c>
      <c r="J15" s="24">
        <f t="shared" si="2"/>
        <v>-0.22153889823083894</v>
      </c>
      <c r="K15" s="24">
        <f t="shared" si="2"/>
        <v>-0.15294117647058825</v>
      </c>
      <c r="L15" s="24">
        <f t="shared" si="2"/>
        <v>0</v>
      </c>
      <c r="M15" s="24">
        <f t="shared" si="2"/>
        <v>-8.333333333333337E-2</v>
      </c>
      <c r="N15" s="24">
        <f t="shared" si="2"/>
        <v>-4.5454545454545414E-2</v>
      </c>
      <c r="O15" s="24">
        <f t="shared" si="2"/>
        <v>-3.1746031746031744E-2</v>
      </c>
      <c r="P15" s="24">
        <f t="shared" si="2"/>
        <v>0</v>
      </c>
      <c r="S15" s="4" t="s">
        <v>28</v>
      </c>
      <c r="T15" s="5" t="s">
        <v>4</v>
      </c>
      <c r="U15" s="6">
        <v>0</v>
      </c>
      <c r="V15" s="10" t="s">
        <v>56</v>
      </c>
      <c r="W15" s="10" t="s">
        <v>56</v>
      </c>
      <c r="X15" s="10" t="s">
        <v>56</v>
      </c>
      <c r="Y15" s="10" t="s">
        <v>56</v>
      </c>
      <c r="Z15" s="10" t="s">
        <v>56</v>
      </c>
      <c r="AA15" s="10" t="s">
        <v>56</v>
      </c>
      <c r="AB15" s="10" t="s">
        <v>56</v>
      </c>
      <c r="AC15" s="10" t="s">
        <v>56</v>
      </c>
      <c r="AD15" s="10" t="s">
        <v>56</v>
      </c>
      <c r="AE15" s="10" t="s">
        <v>56</v>
      </c>
      <c r="AF15" s="10" t="s">
        <v>56</v>
      </c>
      <c r="AG15" s="10" t="s">
        <v>56</v>
      </c>
    </row>
    <row r="16" spans="2:33" ht="16" thickBot="1" x14ac:dyDescent="0.35">
      <c r="B16" s="3"/>
      <c r="C16" s="7"/>
      <c r="D16" s="7"/>
      <c r="E16" s="3"/>
      <c r="F16" s="3"/>
      <c r="G16" s="3"/>
      <c r="H16" s="3"/>
      <c r="I16" s="3"/>
      <c r="J16" s="3"/>
      <c r="K16" s="3"/>
      <c r="L16" s="3"/>
      <c r="M16" s="3"/>
      <c r="N16" s="3"/>
      <c r="O16" s="3"/>
      <c r="P16" s="3"/>
      <c r="S16" s="3"/>
      <c r="T16" s="7"/>
      <c r="U16" s="7"/>
      <c r="V16" s="3"/>
      <c r="W16" s="3"/>
      <c r="X16" s="3"/>
      <c r="Y16" s="3"/>
      <c r="Z16" s="3"/>
      <c r="AA16" s="3"/>
      <c r="AB16" s="3"/>
      <c r="AC16" s="3"/>
      <c r="AD16" s="3"/>
      <c r="AE16" s="3"/>
      <c r="AF16" s="3"/>
      <c r="AG16" s="3"/>
    </row>
    <row r="17" spans="2:33" ht="16.5" thickTop="1" thickBot="1" x14ac:dyDescent="0.35">
      <c r="B17" s="11" t="s">
        <v>22</v>
      </c>
      <c r="C17" s="7"/>
      <c r="D17" s="7"/>
      <c r="E17" s="3"/>
      <c r="F17" s="3"/>
      <c r="G17" s="3"/>
      <c r="H17" s="3"/>
      <c r="I17" s="3"/>
      <c r="J17" s="3"/>
      <c r="K17" s="3"/>
      <c r="L17" s="3"/>
      <c r="M17" s="3"/>
      <c r="N17" s="3"/>
      <c r="O17" s="3"/>
      <c r="P17" s="3"/>
      <c r="S17" s="11" t="s">
        <v>22</v>
      </c>
      <c r="T17" s="7"/>
      <c r="U17" s="7"/>
      <c r="V17" s="3"/>
      <c r="W17" s="3"/>
      <c r="X17" s="3"/>
      <c r="Y17" s="3"/>
      <c r="Z17" s="3"/>
      <c r="AA17" s="3"/>
      <c r="AB17" s="3"/>
      <c r="AC17" s="3"/>
      <c r="AD17" s="3"/>
      <c r="AE17" s="3"/>
      <c r="AF17" s="3"/>
      <c r="AG17" s="3"/>
    </row>
    <row r="18" spans="2:33" ht="16" thickTop="1" x14ac:dyDescent="0.3">
      <c r="B18" s="4" t="s">
        <v>27</v>
      </c>
      <c r="C18" s="5" t="s">
        <v>3</v>
      </c>
      <c r="D18" s="6">
        <v>3</v>
      </c>
      <c r="E18" s="22">
        <f>E8</f>
        <v>53.469097393364365</v>
      </c>
      <c r="F18" s="22">
        <f t="shared" ref="F18:P18" si="3">F8</f>
        <v>50.88182921775865</v>
      </c>
      <c r="G18" s="22">
        <f t="shared" si="3"/>
        <v>52.175463305561507</v>
      </c>
      <c r="H18" s="22">
        <f t="shared" si="3"/>
        <v>56.313312395113968</v>
      </c>
      <c r="I18" s="22">
        <f t="shared" si="3"/>
        <v>109.18978457218438</v>
      </c>
      <c r="J18" s="22">
        <f t="shared" si="3"/>
        <v>85</v>
      </c>
      <c r="K18" s="22">
        <f t="shared" si="3"/>
        <v>72</v>
      </c>
      <c r="L18" s="22">
        <f t="shared" si="3"/>
        <v>72</v>
      </c>
      <c r="M18" s="22">
        <f t="shared" si="3"/>
        <v>66</v>
      </c>
      <c r="N18" s="22">
        <f t="shared" si="3"/>
        <v>63</v>
      </c>
      <c r="O18" s="22">
        <f t="shared" si="3"/>
        <v>61</v>
      </c>
      <c r="P18" s="22">
        <f t="shared" si="3"/>
        <v>61</v>
      </c>
      <c r="S18" s="4" t="s">
        <v>27</v>
      </c>
      <c r="T18" s="5" t="s">
        <v>3</v>
      </c>
      <c r="U18" s="6">
        <v>3</v>
      </c>
      <c r="V18" s="9" t="s">
        <v>57</v>
      </c>
      <c r="W18" s="9" t="s">
        <v>57</v>
      </c>
      <c r="X18" s="9" t="s">
        <v>57</v>
      </c>
      <c r="Y18" s="9" t="s">
        <v>57</v>
      </c>
      <c r="Z18" s="9" t="s">
        <v>57</v>
      </c>
      <c r="AA18" s="9" t="s">
        <v>57</v>
      </c>
      <c r="AB18" s="9" t="s">
        <v>57</v>
      </c>
      <c r="AC18" s="9" t="s">
        <v>57</v>
      </c>
      <c r="AD18" s="9" t="s">
        <v>57</v>
      </c>
      <c r="AE18" s="9" t="s">
        <v>57</v>
      </c>
      <c r="AF18" s="9" t="s">
        <v>57</v>
      </c>
      <c r="AG18" s="9" t="s">
        <v>57</v>
      </c>
    </row>
    <row r="19" spans="2:33" ht="15.5" x14ac:dyDescent="0.3">
      <c r="B19" s="4" t="s">
        <v>28</v>
      </c>
      <c r="C19" s="5" t="s">
        <v>4</v>
      </c>
      <c r="D19" s="6">
        <v>0</v>
      </c>
      <c r="E19" s="24"/>
      <c r="F19" s="24">
        <f>(F18/E18)-1</f>
        <v>-4.8388102693628032E-2</v>
      </c>
      <c r="G19" s="24">
        <f t="shared" ref="G19:P19" si="4">(G18/F18)-1</f>
        <v>2.5424284222693716E-2</v>
      </c>
      <c r="H19" s="24">
        <f t="shared" si="4"/>
        <v>7.9306417756551006E-2</v>
      </c>
      <c r="I19" s="24">
        <f t="shared" si="4"/>
        <v>0.93896931166240982</v>
      </c>
      <c r="J19" s="24">
        <f t="shared" si="4"/>
        <v>-0.22153889823083894</v>
      </c>
      <c r="K19" s="24">
        <f t="shared" si="4"/>
        <v>-0.15294117647058825</v>
      </c>
      <c r="L19" s="24">
        <f t="shared" si="4"/>
        <v>0</v>
      </c>
      <c r="M19" s="24">
        <f t="shared" si="4"/>
        <v>-8.333333333333337E-2</v>
      </c>
      <c r="N19" s="24">
        <f t="shared" si="4"/>
        <v>-4.5454545454545414E-2</v>
      </c>
      <c r="O19" s="24">
        <f t="shared" si="4"/>
        <v>-3.1746031746031744E-2</v>
      </c>
      <c r="P19" s="24">
        <f t="shared" si="4"/>
        <v>0</v>
      </c>
      <c r="S19" s="4" t="s">
        <v>28</v>
      </c>
      <c r="T19" s="5" t="s">
        <v>4</v>
      </c>
      <c r="U19" s="6">
        <v>0</v>
      </c>
      <c r="V19" s="10" t="s">
        <v>58</v>
      </c>
      <c r="W19" s="10" t="s">
        <v>58</v>
      </c>
      <c r="X19" s="10" t="s">
        <v>58</v>
      </c>
      <c r="Y19" s="10" t="s">
        <v>58</v>
      </c>
      <c r="Z19" s="10" t="s">
        <v>58</v>
      </c>
      <c r="AA19" s="10" t="s">
        <v>58</v>
      </c>
      <c r="AB19" s="10" t="s">
        <v>58</v>
      </c>
      <c r="AC19" s="10" t="s">
        <v>58</v>
      </c>
      <c r="AD19" s="10" t="s">
        <v>58</v>
      </c>
      <c r="AE19" s="10" t="s">
        <v>58</v>
      </c>
      <c r="AF19" s="10" t="s">
        <v>58</v>
      </c>
      <c r="AG19" s="10" t="s">
        <v>58</v>
      </c>
    </row>
    <row r="20" spans="2:33" ht="16" thickBot="1" x14ac:dyDescent="0.35">
      <c r="B20" s="3"/>
      <c r="C20" s="7"/>
      <c r="D20" s="7"/>
      <c r="E20" s="3"/>
      <c r="F20" s="3"/>
      <c r="G20" s="3"/>
      <c r="H20" s="3"/>
      <c r="I20" s="3"/>
      <c r="J20" s="3"/>
      <c r="K20" s="3"/>
      <c r="L20" s="3"/>
      <c r="M20" s="3"/>
      <c r="N20" s="3"/>
      <c r="O20" s="3"/>
      <c r="P20" s="3"/>
      <c r="S20" s="3"/>
      <c r="T20" s="7"/>
      <c r="U20" s="7"/>
      <c r="V20" s="3"/>
      <c r="W20" s="3"/>
      <c r="X20" s="3"/>
      <c r="Y20" s="3"/>
      <c r="Z20" s="3"/>
      <c r="AA20" s="3"/>
      <c r="AB20" s="3"/>
      <c r="AC20" s="3"/>
      <c r="AD20" s="3"/>
      <c r="AE20" s="3"/>
      <c r="AF20" s="3"/>
      <c r="AG20" s="3"/>
    </row>
    <row r="21" spans="2:33" ht="16.5" thickTop="1" thickBot="1" x14ac:dyDescent="0.35">
      <c r="B21" s="11" t="s">
        <v>5</v>
      </c>
      <c r="C21" s="7"/>
      <c r="D21" s="7"/>
      <c r="E21" s="3"/>
      <c r="F21" s="3"/>
      <c r="G21" s="3"/>
      <c r="H21" s="3"/>
      <c r="I21" s="3"/>
      <c r="J21" s="3"/>
      <c r="K21" s="3"/>
      <c r="L21" s="3"/>
      <c r="M21" s="3"/>
      <c r="N21" s="3"/>
      <c r="O21" s="3"/>
      <c r="P21" s="3"/>
      <c r="S21" s="11" t="s">
        <v>5</v>
      </c>
      <c r="T21" s="7"/>
      <c r="U21" s="7"/>
      <c r="V21" s="3"/>
      <c r="W21" s="3"/>
      <c r="X21" s="3"/>
      <c r="Y21" s="3"/>
      <c r="Z21" s="3"/>
      <c r="AA21" s="3"/>
      <c r="AB21" s="3"/>
      <c r="AC21" s="3"/>
      <c r="AD21" s="3"/>
      <c r="AE21" s="3"/>
      <c r="AF21" s="3"/>
      <c r="AG21" s="3"/>
    </row>
    <row r="22" spans="2:33" ht="16" thickTop="1" x14ac:dyDescent="0.3">
      <c r="B22" s="4" t="s">
        <v>6</v>
      </c>
      <c r="C22" s="5" t="s">
        <v>4</v>
      </c>
      <c r="D22" s="6">
        <v>0</v>
      </c>
      <c r="E22" s="8"/>
      <c r="F22" s="8"/>
      <c r="G22" s="8"/>
      <c r="H22" s="8"/>
      <c r="I22" s="8"/>
      <c r="J22" s="10">
        <v>0</v>
      </c>
      <c r="K22" s="10">
        <v>0</v>
      </c>
      <c r="L22" s="10">
        <v>0</v>
      </c>
      <c r="M22" s="10">
        <v>0</v>
      </c>
      <c r="N22" s="10">
        <v>0</v>
      </c>
      <c r="O22" s="10">
        <v>0</v>
      </c>
      <c r="P22" s="10">
        <v>0</v>
      </c>
      <c r="S22" s="4" t="s">
        <v>6</v>
      </c>
      <c r="T22" s="5" t="s">
        <v>4</v>
      </c>
      <c r="U22" s="6">
        <v>0</v>
      </c>
      <c r="V22" s="8"/>
      <c r="W22" s="8"/>
      <c r="X22" s="8"/>
      <c r="Y22" s="8"/>
      <c r="Z22" s="8"/>
      <c r="AA22" s="10" t="s">
        <v>59</v>
      </c>
      <c r="AB22" s="10" t="s">
        <v>59</v>
      </c>
      <c r="AC22" s="10" t="s">
        <v>59</v>
      </c>
      <c r="AD22" s="10" t="s">
        <v>59</v>
      </c>
      <c r="AE22" s="10" t="s">
        <v>59</v>
      </c>
      <c r="AF22" s="10" t="s">
        <v>59</v>
      </c>
      <c r="AG22" s="10" t="s">
        <v>59</v>
      </c>
    </row>
    <row r="23" spans="2:33" ht="15.5" x14ac:dyDescent="0.3">
      <c r="B23" s="3"/>
      <c r="C23" s="3"/>
      <c r="D23" s="3"/>
      <c r="E23" s="3"/>
      <c r="F23" s="3"/>
      <c r="G23" s="3"/>
      <c r="H23" s="3"/>
      <c r="I23" s="3"/>
      <c r="J23" s="3"/>
      <c r="K23" s="3"/>
      <c r="L23" s="3"/>
      <c r="M23" s="3"/>
      <c r="N23" s="3"/>
      <c r="O23" s="3"/>
      <c r="P23" s="3"/>
      <c r="S23" s="3"/>
      <c r="T23" s="3"/>
      <c r="U23" s="3"/>
      <c r="V23" s="3"/>
      <c r="W23" s="3"/>
      <c r="X23" s="3"/>
      <c r="Y23" s="3"/>
      <c r="Z23" s="3"/>
      <c r="AA23" s="3"/>
      <c r="AB23" s="3"/>
      <c r="AC23" s="3"/>
      <c r="AD23" s="3"/>
      <c r="AE23" s="3"/>
      <c r="AF23" s="3"/>
      <c r="AG23" s="3"/>
    </row>
    <row r="24" spans="2:33" ht="33.75" customHeight="1" x14ac:dyDescent="0.3">
      <c r="B24" s="38" t="s">
        <v>75</v>
      </c>
      <c r="C24" s="39"/>
      <c r="D24" s="39"/>
      <c r="E24" s="39"/>
      <c r="F24" s="39"/>
      <c r="G24" s="39"/>
      <c r="H24" s="39"/>
      <c r="I24" s="39"/>
      <c r="J24" s="39"/>
      <c r="K24" s="39"/>
      <c r="L24" s="39"/>
      <c r="M24" s="39"/>
      <c r="N24" s="39"/>
      <c r="O24" s="39"/>
      <c r="P24" s="40"/>
    </row>
    <row r="25" spans="2:33" ht="12.75" customHeight="1" x14ac:dyDescent="0.3">
      <c r="B25" s="41"/>
      <c r="C25" s="42"/>
      <c r="D25" s="42"/>
      <c r="E25" s="42"/>
      <c r="F25" s="42"/>
      <c r="G25" s="42"/>
      <c r="H25" s="42"/>
      <c r="I25" s="42"/>
      <c r="J25" s="42"/>
      <c r="K25" s="42"/>
      <c r="L25" s="42"/>
      <c r="M25" s="42"/>
      <c r="N25" s="42"/>
      <c r="O25" s="42"/>
      <c r="P25" s="43"/>
    </row>
    <row r="26" spans="2:33" ht="12.75" customHeight="1" x14ac:dyDescent="0.3">
      <c r="B26" s="41"/>
      <c r="C26" s="42"/>
      <c r="D26" s="42"/>
      <c r="E26" s="42"/>
      <c r="F26" s="42"/>
      <c r="G26" s="42"/>
      <c r="H26" s="42"/>
      <c r="I26" s="42"/>
      <c r="J26" s="42"/>
      <c r="K26" s="42"/>
      <c r="L26" s="42"/>
      <c r="M26" s="42"/>
      <c r="N26" s="42"/>
      <c r="O26" s="42"/>
      <c r="P26" s="43"/>
    </row>
    <row r="27" spans="2:33" ht="12.75" customHeight="1" x14ac:dyDescent="0.3">
      <c r="B27" s="41"/>
      <c r="C27" s="42"/>
      <c r="D27" s="42"/>
      <c r="E27" s="42"/>
      <c r="F27" s="42"/>
      <c r="G27" s="42"/>
      <c r="H27" s="42"/>
      <c r="I27" s="42"/>
      <c r="J27" s="42"/>
      <c r="K27" s="42"/>
      <c r="L27" s="42"/>
      <c r="M27" s="42"/>
      <c r="N27" s="42"/>
      <c r="O27" s="42"/>
      <c r="P27" s="43"/>
    </row>
    <row r="28" spans="2:33" ht="12.75" customHeight="1" x14ac:dyDescent="0.3">
      <c r="B28" s="41"/>
      <c r="C28" s="42"/>
      <c r="D28" s="42"/>
      <c r="E28" s="42"/>
      <c r="F28" s="42"/>
      <c r="G28" s="42"/>
      <c r="H28" s="42"/>
      <c r="I28" s="42"/>
      <c r="J28" s="42"/>
      <c r="K28" s="42"/>
      <c r="L28" s="42"/>
      <c r="M28" s="42"/>
      <c r="N28" s="42"/>
      <c r="O28" s="42"/>
      <c r="P28" s="43"/>
    </row>
    <row r="29" spans="2:33" ht="12.75" customHeight="1" x14ac:dyDescent="0.3">
      <c r="B29" s="41"/>
      <c r="C29" s="42"/>
      <c r="D29" s="42"/>
      <c r="E29" s="42"/>
      <c r="F29" s="42"/>
      <c r="G29" s="42"/>
      <c r="H29" s="42"/>
      <c r="I29" s="42"/>
      <c r="J29" s="42"/>
      <c r="K29" s="42"/>
      <c r="L29" s="42"/>
      <c r="M29" s="42"/>
      <c r="N29" s="42"/>
      <c r="O29" s="42"/>
      <c r="P29" s="43"/>
    </row>
    <row r="30" spans="2:33" ht="29.25" customHeight="1" x14ac:dyDescent="0.3">
      <c r="B30" s="41"/>
      <c r="C30" s="42"/>
      <c r="D30" s="42"/>
      <c r="E30" s="42"/>
      <c r="F30" s="42"/>
      <c r="G30" s="42"/>
      <c r="H30" s="42"/>
      <c r="I30" s="42"/>
      <c r="J30" s="42"/>
      <c r="K30" s="42"/>
      <c r="L30" s="42"/>
      <c r="M30" s="42"/>
      <c r="N30" s="42"/>
      <c r="O30" s="42"/>
      <c r="P30" s="43"/>
    </row>
    <row r="31" spans="2:33" x14ac:dyDescent="0.3">
      <c r="B31" s="44"/>
      <c r="C31" s="45"/>
      <c r="D31" s="45"/>
      <c r="E31" s="45"/>
      <c r="F31" s="45"/>
      <c r="G31" s="45"/>
      <c r="H31" s="45"/>
      <c r="I31" s="45"/>
      <c r="J31" s="45"/>
      <c r="K31" s="45"/>
      <c r="L31" s="45"/>
      <c r="M31" s="45"/>
      <c r="N31" s="45"/>
      <c r="O31" s="45"/>
      <c r="P31" s="46"/>
    </row>
    <row r="32" spans="2:33" x14ac:dyDescent="0.3">
      <c r="B32" s="44"/>
      <c r="C32" s="45"/>
      <c r="D32" s="45"/>
      <c r="E32" s="45"/>
      <c r="F32" s="45"/>
      <c r="G32" s="45"/>
      <c r="H32" s="45"/>
      <c r="I32" s="45"/>
      <c r="J32" s="45"/>
      <c r="K32" s="45"/>
      <c r="L32" s="45"/>
      <c r="M32" s="45"/>
      <c r="N32" s="45"/>
      <c r="O32" s="45"/>
      <c r="P32" s="46"/>
    </row>
    <row r="33" spans="2:16" x14ac:dyDescent="0.3">
      <c r="B33" s="44"/>
      <c r="C33" s="45"/>
      <c r="D33" s="45"/>
      <c r="E33" s="45"/>
      <c r="F33" s="45"/>
      <c r="G33" s="45"/>
      <c r="H33" s="45"/>
      <c r="I33" s="45"/>
      <c r="J33" s="45"/>
      <c r="K33" s="45"/>
      <c r="L33" s="45"/>
      <c r="M33" s="45"/>
      <c r="N33" s="45"/>
      <c r="O33" s="45"/>
      <c r="P33" s="46"/>
    </row>
    <row r="34" spans="2:16" x14ac:dyDescent="0.3">
      <c r="B34" s="44"/>
      <c r="C34" s="45"/>
      <c r="D34" s="45"/>
      <c r="E34" s="45"/>
      <c r="F34" s="45"/>
      <c r="G34" s="45"/>
      <c r="H34" s="45"/>
      <c r="I34" s="45"/>
      <c r="J34" s="45"/>
      <c r="K34" s="45"/>
      <c r="L34" s="45"/>
      <c r="M34" s="45"/>
      <c r="N34" s="45"/>
      <c r="O34" s="45"/>
      <c r="P34" s="46"/>
    </row>
    <row r="35" spans="2:16" x14ac:dyDescent="0.3">
      <c r="B35" s="44"/>
      <c r="C35" s="45"/>
      <c r="D35" s="45"/>
      <c r="E35" s="45"/>
      <c r="F35" s="45"/>
      <c r="G35" s="45"/>
      <c r="H35" s="45"/>
      <c r="I35" s="45"/>
      <c r="J35" s="45"/>
      <c r="K35" s="45"/>
      <c r="L35" s="45"/>
      <c r="M35" s="45"/>
      <c r="N35" s="45"/>
      <c r="O35" s="45"/>
      <c r="P35" s="46"/>
    </row>
    <row r="36" spans="2:16" x14ac:dyDescent="0.3">
      <c r="B36" s="44"/>
      <c r="C36" s="45"/>
      <c r="D36" s="45"/>
      <c r="E36" s="45"/>
      <c r="F36" s="45"/>
      <c r="G36" s="45"/>
      <c r="H36" s="45"/>
      <c r="I36" s="45"/>
      <c r="J36" s="45"/>
      <c r="K36" s="45"/>
      <c r="L36" s="45"/>
      <c r="M36" s="45"/>
      <c r="N36" s="45"/>
      <c r="O36" s="45"/>
      <c r="P36" s="46"/>
    </row>
    <row r="37" spans="2:16" x14ac:dyDescent="0.3">
      <c r="B37" s="44"/>
      <c r="C37" s="45"/>
      <c r="D37" s="45"/>
      <c r="E37" s="45"/>
      <c r="F37" s="45"/>
      <c r="G37" s="45"/>
      <c r="H37" s="45"/>
      <c r="I37" s="45"/>
      <c r="J37" s="45"/>
      <c r="K37" s="45"/>
      <c r="L37" s="45"/>
      <c r="M37" s="45"/>
      <c r="N37" s="45"/>
      <c r="O37" s="45"/>
      <c r="P37" s="46"/>
    </row>
    <row r="38" spans="2:16" ht="40.5" customHeight="1" x14ac:dyDescent="0.3">
      <c r="B38" s="47"/>
      <c r="C38" s="48"/>
      <c r="D38" s="48"/>
      <c r="E38" s="48"/>
      <c r="F38" s="48"/>
      <c r="G38" s="48"/>
      <c r="H38" s="48"/>
      <c r="I38" s="48"/>
      <c r="J38" s="48"/>
      <c r="K38" s="48"/>
      <c r="L38" s="48"/>
      <c r="M38" s="48"/>
      <c r="N38" s="48"/>
      <c r="O38" s="48"/>
      <c r="P38" s="49"/>
    </row>
  </sheetData>
  <mergeCells count="7">
    <mergeCell ref="T4:T5"/>
    <mergeCell ref="U4:U5"/>
    <mergeCell ref="B24:P38"/>
    <mergeCell ref="B4:B5"/>
    <mergeCell ref="C4:C5"/>
    <mergeCell ref="D4:D5"/>
    <mergeCell ref="S4:S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04FCB-90EC-435B-BC37-B0CBB3B50695}">
  <dimension ref="A2:R12"/>
  <sheetViews>
    <sheetView workbookViewId="0"/>
  </sheetViews>
  <sheetFormatPr defaultColWidth="9.54296875" defaultRowHeight="13" x14ac:dyDescent="0.3"/>
  <cols>
    <col min="1" max="1" width="8.6328125" bestFit="1" customWidth="1"/>
    <col min="2" max="2" width="25.1796875" bestFit="1" customWidth="1"/>
    <col min="3" max="3" width="76.81640625" bestFit="1" customWidth="1"/>
    <col min="4" max="4" width="6.453125" bestFit="1" customWidth="1"/>
    <col min="5" max="5" width="17.36328125" bestFit="1" customWidth="1"/>
    <col min="6" max="17" width="9.36328125" bestFit="1" customWidth="1"/>
  </cols>
  <sheetData>
    <row r="2" spans="1:18" s="21" customFormat="1" x14ac:dyDescent="0.3">
      <c r="A2" s="21" t="s">
        <v>61</v>
      </c>
      <c r="B2" s="21" t="s">
        <v>62</v>
      </c>
      <c r="C2" s="21" t="s">
        <v>63</v>
      </c>
      <c r="D2" s="21" t="s">
        <v>64</v>
      </c>
      <c r="E2" s="21" t="s">
        <v>65</v>
      </c>
      <c r="F2" s="21" t="s">
        <v>20</v>
      </c>
      <c r="G2" s="21" t="s">
        <v>9</v>
      </c>
      <c r="H2" s="21" t="s">
        <v>10</v>
      </c>
      <c r="I2" s="21" t="s">
        <v>11</v>
      </c>
      <c r="J2" s="21" t="s">
        <v>12</v>
      </c>
      <c r="K2" s="21" t="s">
        <v>13</v>
      </c>
      <c r="L2" s="21" t="s">
        <v>14</v>
      </c>
      <c r="M2" s="21" t="s">
        <v>15</v>
      </c>
      <c r="N2" s="21" t="s">
        <v>16</v>
      </c>
      <c r="O2" s="21" t="s">
        <v>17</v>
      </c>
      <c r="P2" s="21" t="s">
        <v>18</v>
      </c>
      <c r="Q2" s="21" t="s">
        <v>19</v>
      </c>
      <c r="R2" s="21" t="s">
        <v>66</v>
      </c>
    </row>
    <row r="4" spans="1:18" x14ac:dyDescent="0.3">
      <c r="B4" t="str">
        <f>'Energy data'!$V$8</f>
        <v>SUP11_079_PR24</v>
      </c>
      <c r="C4" t="str">
        <f>_xlfn.CONCAT('Energy data'!$S$7, " - ", 'Energy data'!S8)</f>
        <v>Energy price forecasts - Wholesale - Nominal import input price - Energy</v>
      </c>
      <c r="D4" t="s">
        <v>3</v>
      </c>
      <c r="E4" s="21" t="s">
        <v>67</v>
      </c>
      <c r="F4">
        <f>IF(ISBLANK('Energy data'!E8),"##BLANK",'Energy data'!E8)</f>
        <v>90.915000000000006</v>
      </c>
      <c r="G4">
        <f>IF(ISBLANK('Energy data'!F8),"##BLANK",'Energy data'!F8)</f>
        <v>88.024000000000001</v>
      </c>
      <c r="H4">
        <f>IF(ISBLANK('Energy data'!G8),"##BLANK",'Energy data'!G8)</f>
        <v>90.950999999999993</v>
      </c>
      <c r="I4">
        <f>IF(ISBLANK('Energy data'!H8),"##BLANK",'Energy data'!H8)</f>
        <v>133.20599999999999</v>
      </c>
      <c r="J4">
        <f>IF(ISBLANK('Energy data'!I8),"##BLANK",'Energy data'!I8)</f>
        <v>193.56399999999999</v>
      </c>
      <c r="K4">
        <f>IF(ISBLANK('Energy data'!J8),"##BLANK",'Energy data'!J8)</f>
        <v>186.73500000000001</v>
      </c>
      <c r="L4">
        <f>IF(ISBLANK('Energy data'!K8),"##BLANK",'Energy data'!K8)</f>
        <v>156.12200000000001</v>
      </c>
      <c r="M4">
        <f>IF(ISBLANK('Energy data'!L8),"##BLANK",'Energy data'!L8)</f>
        <v>161.80699999999999</v>
      </c>
      <c r="N4">
        <f>IF(ISBLANK('Energy data'!M8),"##BLANK",'Energy data'!M8)</f>
        <v>157.50200000000001</v>
      </c>
      <c r="O4">
        <f>IF(ISBLANK('Energy data'!N8),"##BLANK",'Energy data'!N8)</f>
        <v>160.191</v>
      </c>
      <c r="P4">
        <f>IF(ISBLANK('Energy data'!O8),"##BLANK",'Energy data'!O8)</f>
        <v>162.99199999999999</v>
      </c>
      <c r="Q4">
        <f>IF(ISBLANK('Energy data'!P8),"##BLANK",'Energy data'!P8)</f>
        <v>158.36199999999999</v>
      </c>
      <c r="R4" t="str">
        <f>IF(ISBLANK('Energy data'!Q8),"##BLANK",'Energy data'!Q8)</f>
        <v>##BLANK</v>
      </c>
    </row>
    <row r="5" spans="1:18" x14ac:dyDescent="0.3">
      <c r="B5" t="str">
        <f>'Energy data'!$V$9</f>
        <v>SUP11_080_PR24</v>
      </c>
      <c r="C5" t="str">
        <f>_xlfn.CONCAT('Energy data'!$S$7, " - ", 'Energy data'!S9)</f>
        <v>Energy price forecasts - Wholesale - Percentage change in nominal import input price - Energy</v>
      </c>
      <c r="D5" t="s">
        <v>4</v>
      </c>
      <c r="E5" s="21" t="s">
        <v>67</v>
      </c>
      <c r="F5" t="str">
        <f>IF(ISBLANK('Energy data'!E9),"##BLANK",'Energy data'!E9)</f>
        <v>##BLANK</v>
      </c>
      <c r="G5">
        <f>IF(ISBLANK('Energy data'!F9),"##BLANK",'Energy data'!F9)</f>
        <v>-3.1798933069350555E-2</v>
      </c>
      <c r="H5">
        <f>IF(ISBLANK('Energy data'!G9),"##BLANK",'Energy data'!G9)</f>
        <v>3.3252294828683082E-2</v>
      </c>
      <c r="I5">
        <f>IF(ISBLANK('Energy data'!H9),"##BLANK",'Energy data'!H9)</f>
        <v>0.46459082363030646</v>
      </c>
      <c r="J5">
        <f>IF(ISBLANK('Energy data'!I9),"##BLANK",'Energy data'!I9)</f>
        <v>0.45311772742969536</v>
      </c>
      <c r="K5">
        <f>IF(ISBLANK('Energy data'!J9),"##BLANK",'Energy data'!J9)</f>
        <v>-3.5280320720795122E-2</v>
      </c>
      <c r="L5">
        <f>IF(ISBLANK('Energy data'!K9),"##BLANK",'Energy data'!K9)</f>
        <v>-0.16393820119420566</v>
      </c>
      <c r="M5">
        <f>IF(ISBLANK('Energy data'!L9),"##BLANK",'Energy data'!L9)</f>
        <v>3.6413830209707676E-2</v>
      </c>
      <c r="N5">
        <f>IF(ISBLANK('Energy data'!M9),"##BLANK",'Energy data'!M9)</f>
        <v>-2.6605771072944817E-2</v>
      </c>
      <c r="O5">
        <f>IF(ISBLANK('Energy data'!N9),"##BLANK",'Energy data'!N9)</f>
        <v>1.7072799075567247E-2</v>
      </c>
      <c r="P5">
        <f>IF(ISBLANK('Energy data'!O9),"##BLANK",'Energy data'!O9)</f>
        <v>1.7485376831407384E-2</v>
      </c>
      <c r="Q5">
        <f>IF(ISBLANK('Energy data'!P9),"##BLANK",'Energy data'!P9)</f>
        <v>-2.8406302149798779E-2</v>
      </c>
      <c r="R5" t="str">
        <f>IF(ISBLANK('Energy data'!Q9),"##BLANK",'Energy data'!Q9)</f>
        <v>##BLANK</v>
      </c>
    </row>
    <row r="6" spans="1:18" x14ac:dyDescent="0.3">
      <c r="B6" t="str">
        <f>'Energy data'!$V$11</f>
        <v>SUP11_081_PR24</v>
      </c>
      <c r="C6" t="str">
        <f>_xlfn.CONCAT('Energy data'!$S$7, " - ", 'Energy data'!S11)</f>
        <v>Energy price forecasts - Wholesale - Nominal export input price - Energy</v>
      </c>
      <c r="D6" t="s">
        <v>3</v>
      </c>
      <c r="E6" s="21" t="s">
        <v>67</v>
      </c>
      <c r="F6" t="str">
        <f>IF(ISBLANK('Energy data'!E11),"##BLANK",'Energy data'!E11)</f>
        <v>NA</v>
      </c>
      <c r="G6" t="str">
        <f>IF(ISBLANK('Energy data'!F11),"##BLANK",'Energy data'!F11)</f>
        <v>NA</v>
      </c>
      <c r="H6" t="str">
        <f>IF(ISBLANK('Energy data'!G11),"##BLANK",'Energy data'!G11)</f>
        <v>NA</v>
      </c>
      <c r="I6" t="str">
        <f>IF(ISBLANK('Energy data'!H11),"##BLANK",'Energy data'!H11)</f>
        <v>NA</v>
      </c>
      <c r="J6" t="str">
        <f>IF(ISBLANK('Energy data'!I11),"##BLANK",'Energy data'!I11)</f>
        <v>NA</v>
      </c>
      <c r="K6" t="str">
        <f>IF(ISBLANK('Energy data'!J11),"##BLANK",'Energy data'!J11)</f>
        <v>NA</v>
      </c>
      <c r="L6" t="str">
        <f>IF(ISBLANK('Energy data'!K11),"##BLANK",'Energy data'!K11)</f>
        <v>NA</v>
      </c>
      <c r="M6" t="str">
        <f>IF(ISBLANK('Energy data'!L11),"##BLANK",'Energy data'!L11)</f>
        <v>NA</v>
      </c>
      <c r="N6" t="str">
        <f>IF(ISBLANK('Energy data'!M11),"##BLANK",'Energy data'!M11)</f>
        <v>NA</v>
      </c>
      <c r="O6" t="str">
        <f>IF(ISBLANK('Energy data'!N11),"##BLANK",'Energy data'!N11)</f>
        <v>NA</v>
      </c>
      <c r="P6" t="str">
        <f>IF(ISBLANK('Energy data'!O11),"##BLANK",'Energy data'!O11)</f>
        <v>NA</v>
      </c>
      <c r="Q6" t="str">
        <f>IF(ISBLANK('Energy data'!P11),"##BLANK",'Energy data'!P11)</f>
        <v>NA</v>
      </c>
      <c r="R6" t="str">
        <f>IF(ISBLANK('Energy data'!Q11),"##BLANK",'Energy data'!Q11)</f>
        <v>##BLANK</v>
      </c>
    </row>
    <row r="7" spans="1:18" x14ac:dyDescent="0.3">
      <c r="B7" t="str">
        <f>'Energy data'!$V$12</f>
        <v>SUP11_082_PR24</v>
      </c>
      <c r="C7" t="str">
        <f>_xlfn.CONCAT('Energy data'!$S$7, " - ", 'Energy data'!S12)</f>
        <v>Energy price forecasts - Wholesale - Percentage change in nominal export input price - Energy</v>
      </c>
      <c r="D7" t="s">
        <v>4</v>
      </c>
      <c r="E7" s="21" t="s">
        <v>67</v>
      </c>
      <c r="F7" t="str">
        <f>IF(ISBLANK('Energy data'!E12),"##BLANK",'Energy data'!E12)</f>
        <v>NA</v>
      </c>
      <c r="G7" t="str">
        <f>IF(ISBLANK('Energy data'!F12),"##BLANK",'Energy data'!F12)</f>
        <v>NA</v>
      </c>
      <c r="H7" t="str">
        <f>IF(ISBLANK('Energy data'!G12),"##BLANK",'Energy data'!G12)</f>
        <v>NA</v>
      </c>
      <c r="I7" t="str">
        <f>IF(ISBLANK('Energy data'!H12),"##BLANK",'Energy data'!H12)</f>
        <v>NA</v>
      </c>
      <c r="J7" t="str">
        <f>IF(ISBLANK('Energy data'!I12),"##BLANK",'Energy data'!I12)</f>
        <v>NA</v>
      </c>
      <c r="K7" t="str">
        <f>IF(ISBLANK('Energy data'!J12),"##BLANK",'Energy data'!J12)</f>
        <v>NA</v>
      </c>
      <c r="L7" t="str">
        <f>IF(ISBLANK('Energy data'!K12),"##BLANK",'Energy data'!K12)</f>
        <v>NA</v>
      </c>
      <c r="M7" t="str">
        <f>IF(ISBLANK('Energy data'!L12),"##BLANK",'Energy data'!L12)</f>
        <v>NA</v>
      </c>
      <c r="N7" t="str">
        <f>IF(ISBLANK('Energy data'!M12),"##BLANK",'Energy data'!M12)</f>
        <v>NA</v>
      </c>
      <c r="O7" t="str">
        <f>IF(ISBLANK('Energy data'!N12),"##BLANK",'Energy data'!N12)</f>
        <v>NA</v>
      </c>
      <c r="P7" t="str">
        <f>IF(ISBLANK('Energy data'!O12),"##BLANK",'Energy data'!O12)</f>
        <v>NA</v>
      </c>
      <c r="Q7" t="str">
        <f>IF(ISBLANK('Energy data'!P12),"##BLANK",'Energy data'!P12)</f>
        <v>NA</v>
      </c>
      <c r="R7" t="str">
        <f>IF(ISBLANK('Energy data'!Q12),"##BLANK",'Energy data'!Q12)</f>
        <v>##BLANK</v>
      </c>
    </row>
    <row r="8" spans="1:18" x14ac:dyDescent="0.3">
      <c r="B8" t="str">
        <f>'Energy data'!$V$14</f>
        <v>SUP11_083_PR24</v>
      </c>
      <c r="C8" t="str">
        <f>_xlfn.CONCAT('Energy data'!$S$7, " - ", 'Energy data'!S14)</f>
        <v>Energy price forecasts - Wholesale - Net nominal input price - Energy</v>
      </c>
      <c r="D8" t="s">
        <v>3</v>
      </c>
      <c r="E8" s="21" t="s">
        <v>67</v>
      </c>
      <c r="F8" t="str">
        <f>IF(ISBLANK('Energy data'!E14),"##BLANK",'Energy data'!E14)</f>
        <v>NA</v>
      </c>
      <c r="G8" t="str">
        <f>IF(ISBLANK('Energy data'!F14),"##BLANK",'Energy data'!F14)</f>
        <v>NA</v>
      </c>
      <c r="H8" t="str">
        <f>IF(ISBLANK('Energy data'!G14),"##BLANK",'Energy data'!G14)</f>
        <v>NA</v>
      </c>
      <c r="I8" t="str">
        <f>IF(ISBLANK('Energy data'!H14),"##BLANK",'Energy data'!H14)</f>
        <v>NA</v>
      </c>
      <c r="J8" t="str">
        <f>IF(ISBLANK('Energy data'!I14),"##BLANK",'Energy data'!I14)</f>
        <v>NA</v>
      </c>
      <c r="K8" t="str">
        <f>IF(ISBLANK('Energy data'!J14),"##BLANK",'Energy data'!J14)</f>
        <v>NA</v>
      </c>
      <c r="L8" t="str">
        <f>IF(ISBLANK('Energy data'!K14),"##BLANK",'Energy data'!K14)</f>
        <v>NA</v>
      </c>
      <c r="M8" t="str">
        <f>IF(ISBLANK('Energy data'!L14),"##BLANK",'Energy data'!L14)</f>
        <v>NA</v>
      </c>
      <c r="N8" t="str">
        <f>IF(ISBLANK('Energy data'!M14),"##BLANK",'Energy data'!M14)</f>
        <v>NA</v>
      </c>
      <c r="O8" t="str">
        <f>IF(ISBLANK('Energy data'!N14),"##BLANK",'Energy data'!N14)</f>
        <v>NA</v>
      </c>
      <c r="P8" t="str">
        <f>IF(ISBLANK('Energy data'!O14),"##BLANK",'Energy data'!O14)</f>
        <v>NA</v>
      </c>
      <c r="Q8" t="str">
        <f>IF(ISBLANK('Energy data'!P14),"##BLANK",'Energy data'!P14)</f>
        <v>NA</v>
      </c>
      <c r="R8" t="str">
        <f>IF(ISBLANK('Energy data'!Q14),"##BLANK",'Energy data'!Q14)</f>
        <v>##BLANK</v>
      </c>
    </row>
    <row r="9" spans="1:18" x14ac:dyDescent="0.3">
      <c r="B9" t="str">
        <f>'Energy data'!$V$15</f>
        <v>SUP11_084_PR24</v>
      </c>
      <c r="C9" t="str">
        <f>_xlfn.CONCAT('Energy data'!$S$7, " - ", 'Energy data'!S15)</f>
        <v>Energy price forecasts - Wholesale - Percentage change in net nominal input price - Energy</v>
      </c>
      <c r="D9" t="s">
        <v>4</v>
      </c>
      <c r="E9" s="21" t="s">
        <v>67</v>
      </c>
      <c r="F9" t="str">
        <f>IF(ISBLANK('Energy data'!E15),"##BLANK",'Energy data'!E15)</f>
        <v>NA</v>
      </c>
      <c r="G9" t="str">
        <f>IF(ISBLANK('Energy data'!F15),"##BLANK",'Energy data'!F15)</f>
        <v>NA</v>
      </c>
      <c r="H9" t="str">
        <f>IF(ISBLANK('Energy data'!G15),"##BLANK",'Energy data'!G15)</f>
        <v>NA</v>
      </c>
      <c r="I9" t="str">
        <f>IF(ISBLANK('Energy data'!H15),"##BLANK",'Energy data'!H15)</f>
        <v>NA</v>
      </c>
      <c r="J9" t="str">
        <f>IF(ISBLANK('Energy data'!I15),"##BLANK",'Energy data'!I15)</f>
        <v>NA</v>
      </c>
      <c r="K9" t="str">
        <f>IF(ISBLANK('Energy data'!J15),"##BLANK",'Energy data'!J15)</f>
        <v>NA</v>
      </c>
      <c r="L9" t="str">
        <f>IF(ISBLANK('Energy data'!K15),"##BLANK",'Energy data'!K15)</f>
        <v>NA</v>
      </c>
      <c r="M9" t="str">
        <f>IF(ISBLANK('Energy data'!L15),"##BLANK",'Energy data'!L15)</f>
        <v>NA</v>
      </c>
      <c r="N9" t="str">
        <f>IF(ISBLANK('Energy data'!M15),"##BLANK",'Energy data'!M15)</f>
        <v>NA</v>
      </c>
      <c r="O9" t="str">
        <f>IF(ISBLANK('Energy data'!N15),"##BLANK",'Energy data'!N15)</f>
        <v>NA</v>
      </c>
      <c r="P9" t="str">
        <f>IF(ISBLANK('Energy data'!O15),"##BLANK",'Energy data'!O15)</f>
        <v>NA</v>
      </c>
      <c r="Q9" t="str">
        <f>IF(ISBLANK('Energy data'!P15),"##BLANK",'Energy data'!P15)</f>
        <v>NA</v>
      </c>
      <c r="R9" t="str">
        <f>IF(ISBLANK('Energy data'!Q15),"##BLANK",'Energy data'!Q15)</f>
        <v>##BLANK</v>
      </c>
    </row>
    <row r="10" spans="1:18" x14ac:dyDescent="0.3">
      <c r="B10" t="str">
        <f>'Energy data'!$V$18</f>
        <v>SUP11_085_PR24</v>
      </c>
      <c r="C10" t="str">
        <f>_xlfn.CONCAT('Energy data'!$S$17, " - ", 'Energy data'!S18)</f>
        <v>Energy price forecasts - Retail - Net nominal input price - Energy</v>
      </c>
      <c r="D10" t="s">
        <v>3</v>
      </c>
      <c r="E10" s="21" t="s">
        <v>67</v>
      </c>
      <c r="F10" t="str">
        <f>IF(ISBLANK('Energy data'!E18),"##BLANK",'Energy data'!E18)</f>
        <v>NA</v>
      </c>
      <c r="G10" t="str">
        <f>IF(ISBLANK('Energy data'!F18),"##BLANK",'Energy data'!F18)</f>
        <v>NA</v>
      </c>
      <c r="H10" t="str">
        <f>IF(ISBLANK('Energy data'!G18),"##BLANK",'Energy data'!G18)</f>
        <v>NA</v>
      </c>
      <c r="I10" t="str">
        <f>IF(ISBLANK('Energy data'!H18),"##BLANK",'Energy data'!H18)</f>
        <v>NA</v>
      </c>
      <c r="J10" t="str">
        <f>IF(ISBLANK('Energy data'!I18),"##BLANK",'Energy data'!I18)</f>
        <v>NA</v>
      </c>
      <c r="K10" t="str">
        <f>IF(ISBLANK('Energy data'!J18),"##BLANK",'Energy data'!J18)</f>
        <v>NA</v>
      </c>
      <c r="L10" t="str">
        <f>IF(ISBLANK('Energy data'!K18),"##BLANK",'Energy data'!K18)</f>
        <v>NA</v>
      </c>
      <c r="M10" t="str">
        <f>IF(ISBLANK('Energy data'!L18),"##BLANK",'Energy data'!L18)</f>
        <v>NA</v>
      </c>
      <c r="N10" t="str">
        <f>IF(ISBLANK('Energy data'!M18),"##BLANK",'Energy data'!M18)</f>
        <v>NA</v>
      </c>
      <c r="O10" t="str">
        <f>IF(ISBLANK('Energy data'!N18),"##BLANK",'Energy data'!N18)</f>
        <v>NA</v>
      </c>
      <c r="P10" t="str">
        <f>IF(ISBLANK('Energy data'!O18),"##BLANK",'Energy data'!O18)</f>
        <v>NA</v>
      </c>
      <c r="Q10" t="str">
        <f>IF(ISBLANK('Energy data'!P18),"##BLANK",'Energy data'!P18)</f>
        <v>NA</v>
      </c>
      <c r="R10" t="str">
        <f>IF(ISBLANK('Energy data'!Q18),"##BLANK",'Energy data'!Q18)</f>
        <v>##BLANK</v>
      </c>
    </row>
    <row r="11" spans="1:18" x14ac:dyDescent="0.3">
      <c r="B11" t="str">
        <f>'Energy data'!$V$19</f>
        <v>SUP11_086_PR24</v>
      </c>
      <c r="C11" t="str">
        <f>_xlfn.CONCAT('Energy data'!$S$17, " - ", 'Energy data'!S19)</f>
        <v>Energy price forecasts - Retail - Percentage change in net nominal input price - Energy</v>
      </c>
      <c r="D11" t="s">
        <v>4</v>
      </c>
      <c r="E11" s="21" t="s">
        <v>67</v>
      </c>
      <c r="F11" t="str">
        <f>IF(ISBLANK('Energy data'!E19),"##BLANK",'Energy data'!E19)</f>
        <v>NA</v>
      </c>
      <c r="G11" t="str">
        <f>IF(ISBLANK('Energy data'!F19),"##BLANK",'Energy data'!F19)</f>
        <v>NA</v>
      </c>
      <c r="H11" t="str">
        <f>IF(ISBLANK('Energy data'!G19),"##BLANK",'Energy data'!G19)</f>
        <v>NA</v>
      </c>
      <c r="I11" t="str">
        <f>IF(ISBLANK('Energy data'!H19),"##BLANK",'Energy data'!H19)</f>
        <v>NA</v>
      </c>
      <c r="J11" t="str">
        <f>IF(ISBLANK('Energy data'!I19),"##BLANK",'Energy data'!I19)</f>
        <v>NA</v>
      </c>
      <c r="K11" t="str">
        <f>IF(ISBLANK('Energy data'!J19),"##BLANK",'Energy data'!J19)</f>
        <v>NA</v>
      </c>
      <c r="L11" t="str">
        <f>IF(ISBLANK('Energy data'!K19),"##BLANK",'Energy data'!K19)</f>
        <v>NA</v>
      </c>
      <c r="M11" t="str">
        <f>IF(ISBLANK('Energy data'!L19),"##BLANK",'Energy data'!L19)</f>
        <v>NA</v>
      </c>
      <c r="N11" t="str">
        <f>IF(ISBLANK('Energy data'!M19),"##BLANK",'Energy data'!M19)</f>
        <v>NA</v>
      </c>
      <c r="O11" t="str">
        <f>IF(ISBLANK('Energy data'!N19),"##BLANK",'Energy data'!N19)</f>
        <v>NA</v>
      </c>
      <c r="P11" t="str">
        <f>IF(ISBLANK('Energy data'!O19),"##BLANK",'Energy data'!O19)</f>
        <v>NA</v>
      </c>
      <c r="Q11" t="str">
        <f>IF(ISBLANK('Energy data'!P19),"##BLANK",'Energy data'!P19)</f>
        <v>NA</v>
      </c>
      <c r="R11" t="str">
        <f>IF(ISBLANK('Energy data'!Q19),"##BLANK",'Energy data'!Q19)</f>
        <v>##BLANK</v>
      </c>
    </row>
    <row r="12" spans="1:18" x14ac:dyDescent="0.3">
      <c r="B12" t="str">
        <f>'Energy data'!$AA$22</f>
        <v>SUP11_087_PR24</v>
      </c>
      <c r="C12" t="str">
        <f>_xlfn.CONCAT('Energy data'!$S$21, " - ", 'Energy data'!S22)</f>
        <v>Consumption forecasts - Percentage of forecast energy consumption hedged</v>
      </c>
      <c r="D12" t="s">
        <v>4</v>
      </c>
      <c r="E12" s="21" t="s">
        <v>67</v>
      </c>
      <c r="F12" t="str">
        <f>IF(ISBLANK('Energy data'!E22),"##BLANK",'Energy data'!E22)</f>
        <v>##BLANK</v>
      </c>
      <c r="G12" t="str">
        <f>IF(ISBLANK('Energy data'!F22),"##BLANK",'Energy data'!F22)</f>
        <v>##BLANK</v>
      </c>
      <c r="H12" t="str">
        <f>IF(ISBLANK('Energy data'!G22),"##BLANK",'Energy data'!G22)</f>
        <v>##BLANK</v>
      </c>
      <c r="I12" t="str">
        <f>IF(ISBLANK('Energy data'!H22),"##BLANK",'Energy data'!H22)</f>
        <v>##BLANK</v>
      </c>
      <c r="J12" t="str">
        <f>IF(ISBLANK('Energy data'!I22),"##BLANK",'Energy data'!I22)</f>
        <v>##BLANK</v>
      </c>
      <c r="K12">
        <f>IF(ISBLANK('Energy data'!J22),"##BLANK",'Energy data'!J22)</f>
        <v>0.77</v>
      </c>
      <c r="L12">
        <f>IF(ISBLANK('Energy data'!K22),"##BLANK",'Energy data'!K22)</f>
        <v>0.74</v>
      </c>
      <c r="M12">
        <f>IF(ISBLANK('Energy data'!L22),"##BLANK",'Energy data'!L22)</f>
        <v>0.57999999999999996</v>
      </c>
      <c r="N12">
        <f>IF(ISBLANK('Energy data'!M22),"##BLANK",'Energy data'!M22)</f>
        <v>0.43</v>
      </c>
      <c r="O12">
        <f>IF(ISBLANK('Energy data'!N22),"##BLANK",'Energy data'!N22)</f>
        <v>0.43</v>
      </c>
      <c r="P12">
        <f>IF(ISBLANK('Energy data'!O22),"##BLANK",'Energy data'!O22)</f>
        <v>0.42</v>
      </c>
      <c r="Q12">
        <f>IF(ISBLANK('Energy data'!P22),"##BLANK",'Energy data'!P22)</f>
        <v>0.27</v>
      </c>
      <c r="R12" t="str">
        <f>IF(ISBLANK('Energy data'!Q22),"##BLANK",'Energy data'!Q22)</f>
        <v>##BLANK</v>
      </c>
    </row>
  </sheetData>
  <conditionalFormatting sqref="B2">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4C990C65E1A54A82B8A553E5BD86A4" ma:contentTypeVersion="14" ma:contentTypeDescription="Create a new document." ma:contentTypeScope="" ma:versionID="36a2623dfae4dee0c3be2d861cf7e65a">
  <xsd:schema xmlns:xsd="http://www.w3.org/2001/XMLSchema" xmlns:xs="http://www.w3.org/2001/XMLSchema" xmlns:p="http://schemas.microsoft.com/office/2006/metadata/properties" xmlns:ns2="d0997b49-e65c-4f48-bb06-5837f8a44081" xmlns:ns3="1cd42318-77a4-4205-8fcf-c5408423388f" targetNamespace="http://schemas.microsoft.com/office/2006/metadata/properties" ma:root="true" ma:fieldsID="e7f6188d3f9a8b6bf4e798aba8a67ed6" ns2:_="" ns3:_="">
    <xsd:import namespace="d0997b49-e65c-4f48-bb06-5837f8a44081"/>
    <xsd:import namespace="1cd42318-77a4-4205-8fcf-c540842338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Documentpurpos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997b49-e65c-4f48-bb06-5837f8a440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bffd374-f6e7-466c-9533-0f5f1a899a5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Documentpurpose" ma:index="18" nillable="true" ma:displayName="Document purpose" ma:format="Dropdown" ma:internalName="Documentpurpos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d42318-77a4-4205-8fcf-c5408423388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7e16c9f-1e8b-4d4a-b646-ca785afcbf9b}" ma:internalName="TaxCatchAll" ma:showField="CatchAllData" ma:web="1cd42318-77a4-4205-8fcf-c5408423388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SharedWithUsers xmlns="1cd42318-77a4-4205-8fcf-c5408423388f">
      <UserInfo>
        <DisplayName>Jon Clyne</DisplayName>
        <AccountId>24581</AccountId>
        <AccountType/>
      </UserInfo>
      <UserInfo>
        <DisplayName>Asen Velyov</DisplayName>
        <AccountId>24593</AccountId>
        <AccountType/>
      </UserInfo>
      <UserInfo>
        <DisplayName>Elly Shafran</DisplayName>
        <AccountId>24586</AccountId>
        <AccountType/>
      </UserInfo>
      <UserInfo>
        <DisplayName>Lewis Heather</DisplayName>
        <AccountId>513</AccountId>
        <AccountType/>
      </UserInfo>
      <UserInfo>
        <DisplayName>Nick Hodges</DisplayName>
        <AccountId>73</AccountId>
        <AccountType/>
      </UserInfo>
      <UserInfo>
        <DisplayName>Emmanuella Gentzoglanis</DisplayName>
        <AccountId>908</AccountId>
        <AccountType/>
      </UserInfo>
      <UserInfo>
        <DisplayName>James Gillingham</DisplayName>
        <AccountId>435</AccountId>
        <AccountType/>
      </UserInfo>
      <UserInfo>
        <DisplayName>Paget Fulcher</DisplayName>
        <AccountId>75</AccountId>
        <AccountType/>
      </UserInfo>
      <UserInfo>
        <DisplayName>Oliver Bubb-Humfryes</DisplayName>
        <AccountId>74</AccountId>
        <AccountType/>
      </UserInfo>
      <UserInfo>
        <DisplayName>Andrei Vladareanu</DisplayName>
        <AccountId>53</AccountId>
        <AccountType/>
      </UserInfo>
      <UserInfo>
        <DisplayName>Benjamin Osenius-Eite</DisplayName>
        <AccountId>11941</AccountId>
        <AccountType/>
      </UserInfo>
      <UserInfo>
        <DisplayName>Ella Pybus</DisplayName>
        <AccountId>340</AccountId>
        <AccountType/>
      </UserInfo>
      <UserInfo>
        <DisplayName>Shafiq Pandor</DisplayName>
        <AccountId>6658</AccountId>
        <AccountType/>
      </UserInfo>
      <UserInfo>
        <DisplayName>Will Edmonds</DisplayName>
        <AccountId>23262</AccountId>
        <AccountType/>
      </UserInfo>
      <UserInfo>
        <DisplayName>Gary Keane</DisplayName>
        <AccountId>7059</AccountId>
        <AccountType/>
      </UserInfo>
      <UserInfo>
        <DisplayName>Rakhee Pabari</DisplayName>
        <AccountId>115</AccountId>
        <AccountType/>
      </UserInfo>
      <UserInfo>
        <DisplayName>Gaynor Mather</DisplayName>
        <AccountId>60</AccountId>
        <AccountType/>
      </UserInfo>
      <UserInfo>
        <DisplayName>Patrick Taylor</DisplayName>
        <AccountId>76</AccountId>
        <AccountType/>
      </UserInfo>
      <UserInfo>
        <DisplayName>Mark Cockburn</DisplayName>
        <AccountId>71</AccountId>
        <AccountType/>
      </UserInfo>
      <UserInfo>
        <DisplayName>Attila Hajos</DisplayName>
        <AccountId>55</AccountId>
        <AccountType/>
      </UserInfo>
    </SharedWithUsers>
    <lcf76f155ced4ddcb4097134ff3c332f xmlns="d0997b49-e65c-4f48-bb06-5837f8a44081">
      <Terms xmlns="http://schemas.microsoft.com/office/infopath/2007/PartnerControls"/>
    </lcf76f155ced4ddcb4097134ff3c332f>
    <TaxCatchAll xmlns="1cd42318-77a4-4205-8fcf-c5408423388f" xsi:nil="true"/>
    <Documentpurpose xmlns="d0997b49-e65c-4f48-bb06-5837f8a44081"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E4F5CF-14ED-4B5F-8943-CCCA9E183652}"/>
</file>

<file path=customXml/itemProps2.xml><?xml version="1.0" encoding="utf-8"?>
<ds:datastoreItem xmlns:ds="http://schemas.openxmlformats.org/officeDocument/2006/customXml" ds:itemID="{B30BE50A-3A48-4769-9A64-15E044C053DF}">
  <ds:schemaRefs>
    <ds:schemaRef ds:uri="http://schemas.microsoft.com/sharepoint/events"/>
  </ds:schemaRefs>
</ds:datastoreItem>
</file>

<file path=customXml/itemProps3.xml><?xml version="1.0" encoding="utf-8"?>
<ds:datastoreItem xmlns:ds="http://schemas.openxmlformats.org/officeDocument/2006/customXml" ds:itemID="{24EA1C87-3A8E-42FD-95B9-030B8D67EF0B}">
  <ds:schemaRefs>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purl.org/dc/elements/1.1/"/>
    <ds:schemaRef ds:uri="http://schemas.microsoft.com/office/2006/documentManagement/types"/>
    <ds:schemaRef ds:uri="e6d6d9b1-e5df-4183-9660-f8288da38e5f"/>
    <ds:schemaRef ds:uri="http://purl.org/dc/dcmitype/"/>
    <ds:schemaRef ds:uri="1866cb30-155f-4bdd-a4c8-633d47e91b4b"/>
    <ds:schemaRef ds:uri="http://www.w3.org/XML/1998/namespace"/>
  </ds:schemaRefs>
</ds:datastoreItem>
</file>

<file path=customXml/itemProps4.xml><?xml version="1.0" encoding="utf-8"?>
<ds:datastoreItem xmlns:ds="http://schemas.openxmlformats.org/officeDocument/2006/customXml" ds:itemID="{BC30EE5F-22DC-4813-B372-5F7FF4ED13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Energy data</vt:lpstr>
      <vt:lpstr>Energy data - Electricity</vt:lpstr>
      <vt:lpstr>Energy data - Gas</vt:lpstr>
      <vt:lpstr>Energy data - Road fuel</vt:lpstr>
      <vt:lpstr>Energy data - Other</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de Jong</dc:creator>
  <cp:keywords/>
  <dc:description/>
  <cp:lastModifiedBy>Anthony Browne</cp:lastModifiedBy>
  <cp:revision/>
  <dcterms:created xsi:type="dcterms:W3CDTF">2019-08-13T06:43:34Z</dcterms:created>
  <dcterms:modified xsi:type="dcterms:W3CDTF">2023-09-29T11:06:13Z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da7fe984-74c4-41ca-a3a0-07b0cd9b0000</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0x010100214C990C65E1A54A82B8A553E5BD86A4</vt:lpwstr>
  </property>
  <property fmtid="{D5CDD505-2E9C-101B-9397-08002B2CF9AE}" pid="6" name="Comparison_Temp4RowInsertions">
    <vt:lpwstr/>
  </property>
  <property fmtid="{D5CDD505-2E9C-101B-9397-08002B2CF9AE}" pid="7" name="Comparison_Temp4ColumnInsertions">
    <vt:lpwstr/>
  </property>
  <property fmtid="{D5CDD505-2E9C-101B-9397-08002B2CF9AE}" pid="8" name="Comparison_Temp4CellChanges1_1">
    <vt:lpwstr>CgAAAB+LCAAAAAAABAAzNzcxNjI2qnE0BAD0Bb+rCgAAAA==</vt:lpwstr>
  </property>
  <property fmtid="{D5CDD505-2E9C-101B-9397-08002B2CF9AE}" pid="9" name="Comparison_Thoughts_todo13RowInsertions">
    <vt:lpwstr/>
  </property>
  <property fmtid="{D5CDD505-2E9C-101B-9397-08002B2CF9AE}" pid="10" name="Comparison_Thoughts_todo13ColumnInsertions">
    <vt:lpwstr/>
  </property>
  <property fmtid="{D5CDD505-2E9C-101B-9397-08002B2CF9AE}" pid="11" name="Comparison_Intro5RowInsertions">
    <vt:lpwstr/>
  </property>
  <property fmtid="{D5CDD505-2E9C-101B-9397-08002B2CF9AE}" pid="12" name="Comparison_Intro5ColumnInsertions">
    <vt:lpwstr/>
  </property>
  <property fmtid="{D5CDD505-2E9C-101B-9397-08002B2CF9AE}" pid="13" name="Comparison_Lists5RowInsertions">
    <vt:lpwstr/>
  </property>
  <property fmtid="{D5CDD505-2E9C-101B-9397-08002B2CF9AE}" pid="14" name="Comparison_Lists5ColumnInsertions">
    <vt:lpwstr/>
  </property>
  <property fmtid="{D5CDD505-2E9C-101B-9397-08002B2CF9AE}" pid="15" name="Comparison_Constants9RowInsertions">
    <vt:lpwstr/>
  </property>
  <property fmtid="{D5CDD505-2E9C-101B-9397-08002B2CF9AE}" pid="16" name="Comparison_Constants9ColumnInsertions">
    <vt:lpwstr/>
  </property>
  <property fmtid="{D5CDD505-2E9C-101B-9397-08002B2CF9AE}" pid="17" name="Comparison_Constants9CellChanges1_1">
    <vt:lpwstr>CgAAAB+LCAAAAAAABAAzNzcxNjI2qnE0BAD0Bb+rCgAAAA==</vt:lpwstr>
  </property>
  <property fmtid="{D5CDD505-2E9C-101B-9397-08002B2CF9AE}" pid="18" name="Comparison_Settings8RowInsertions">
    <vt:lpwstr>176,177,178,179,180,181,182,183,184,185,186,187,188</vt:lpwstr>
  </property>
  <property fmtid="{D5CDD505-2E9C-101B-9397-08002B2CF9AE}" pid="19" name="Comparison_Settings8ColumnInsertions">
    <vt:lpwstr/>
  </property>
  <property fmtid="{D5CDD505-2E9C-101B-9397-08002B2CF9AE}" pid="20" name="Comparison_Settings8CellChanges1_1">
    <vt:lpwstr>bQUAAB+LCAAAAAAABAAtlEty3TgMRTekKgskAZKeObZeqSuTLOgtvs9RMiD+vIAAUHOO3np7f8VHjGijz/X+rnnctY//an/+hn9H7OOCfL6U7r9qU216HzIajtE+ouacLfJ9cfvF7T/wr18I1zw/X/M8bs4f5K9fCK8ZGAJDaAiiGlGAca7H0XQ0hK7QsQ4iBhGD6x254xw6NSSOxJAakugiojAWso7SUUROHBPD1KCwFBYeKp/7eC0KXtS4Ah7</vt:lpwstr>
  </property>
  <property fmtid="{D5CDD505-2E9C-101B-9397-08002B2CF9AE}" pid="21" name="Comparison_Settings8CellChanges1_2">
    <vt:lpwstr>H9yNT3mrELGKIXRSwOpzcK5ETTspFhkWGNeHruDa2jW1PZGybHJsccZ6SkDRJlwxJSkoiBvHriV8Sm3+qxgketWzNEY4oHNZSWs7pdE6nkt6mtzUl07Wu2o8fHXe0lJS2YchQnariNfG6eP1k5L1xrXsNCYeV99QrSrf8Xkp+Q586ppJQfemw5u6n9C3UAGUIP069rho3fmJYxvDG0JZ6044lzYeomjytOZ/gJ0QpG5WmtaSlpaVBrkhryQfPPp</vt:lpwstr>
  </property>
  <property fmtid="{D5CDD505-2E9C-101B-9397-08002B2CF9AE}" pid="22" name="Comparison_Settings8CellChanges1_3">
    <vt:lpwstr>Z5y1mUbSrhyzaVbSoTlTnKHOV8SrxK6ks7VH6gL0eUWwmbn1p+ZZWS3SibOL3rqkp+sPFu2qix+/tmnW/W8Wa7brbt9+JRjTP26vt9se/X8wYmnBSsKue4WFUOPOCMmIsc/As/GVlTDpwes6YceMGZNWvKgbumrhOYW0z48qmzbRLXyj1iy65/W+bcm918dobhS1T9ekYuUXq8S/VZIfG6eClKisIoJUpDyV1I8Z5hMR2JNq+VFZR3GZFESYASo</vt:lpwstr>
  </property>
  <property fmtid="{D5CDD505-2E9C-101B-9397-08002B2CF9AE}" pid="23" name="Comparison_Settings8CellChanges1_4">
    <vt:lpwstr>AQoAUqAegBKyTLm+KjMzg8q/DWE/wYJqhO08xJUh+cQJKju6XRfpstqk8OOhq8egsOmho8foiqo/wCI6vwfMyUlA20FAAA=</vt:lpwstr>
  </property>
  <property fmtid="{D5CDD505-2E9C-101B-9397-08002B2CF9AE}" pid="24" name="Comparison_I &gt;3RowInsertions">
    <vt:lpwstr/>
  </property>
  <property fmtid="{D5CDD505-2E9C-101B-9397-08002B2CF9AE}" pid="25" name="Comparison_I &gt;3ColumnInsertions">
    <vt:lpwstr/>
  </property>
  <property fmtid="{D5CDD505-2E9C-101B-9397-08002B2CF9AE}" pid="26" name="Comparison_Historic8RowInsertions">
    <vt:lpwstr/>
  </property>
  <property fmtid="{D5CDD505-2E9C-101B-9397-08002B2CF9AE}" pid="27" name="Comparison_Historic8ColumnInsertions">
    <vt:lpwstr/>
  </property>
  <property fmtid="{D5CDD505-2E9C-101B-9397-08002B2CF9AE}" pid="28" name="Comparison_Historic8CellChanges1_1">
    <vt:lpwstr>CgAAAB+LCAAAAAAABAAzNzcxNjI2qnE0BAD0Bb+rCgAAAA==</vt:lpwstr>
  </property>
  <property fmtid="{D5CDD505-2E9C-101B-9397-08002B2CF9AE}" pid="29" name="Comparison_PriceEffects12RowInsertions">
    <vt:lpwstr/>
  </property>
  <property fmtid="{D5CDD505-2E9C-101B-9397-08002B2CF9AE}" pid="30" name="Comparison_PriceEffects12ColumnInsertions">
    <vt:lpwstr/>
  </property>
  <property fmtid="{D5CDD505-2E9C-101B-9397-08002B2CF9AE}" pid="31" name="Comparison_PriceEffects12CellChanges1_1">
    <vt:lpwstr>CgAAAB+LCAAAAAAABAAzNzcxNjI2qnE0BAD0Bb+rCgAAAA==</vt:lpwstr>
  </property>
  <property fmtid="{D5CDD505-2E9C-101B-9397-08002B2CF9AE}" pid="32" name="Comparison_Efficiencies12RowInsertions">
    <vt:lpwstr/>
  </property>
  <property fmtid="{D5CDD505-2E9C-101B-9397-08002B2CF9AE}" pid="33" name="Comparison_Efficiencies12ColumnInsertions">
    <vt:lpwstr/>
  </property>
  <property fmtid="{D5CDD505-2E9C-101B-9397-08002B2CF9AE}" pid="34" name="Comparison_Efficiencies12CellChanges1_1">
    <vt:lpwstr>CgAAAB+LCAAAAAAABAAzNzcxNjI2qnE0BAD0Bb+rCgAAAA==</vt:lpwstr>
  </property>
  <property fmtid="{D5CDD505-2E9C-101B-9397-08002B2CF9AE}" pid="35" name="Comparison_Drivers7RowInsertions">
    <vt:lpwstr/>
  </property>
  <property fmtid="{D5CDD505-2E9C-101B-9397-08002B2CF9AE}" pid="36" name="Comparison_Drivers7ColumnInsertions">
    <vt:lpwstr/>
  </property>
  <property fmtid="{D5CDD505-2E9C-101B-9397-08002B2CF9AE}" pid="37" name="Comparison_Drivers7CellChanges1_1">
    <vt:lpwstr>1AYAAB+LCAAAAAAABAAllEtuHEEMQy/UQFok+zc7x0gQwAFSm9xmDh89ZeEyx0RRrCdjriuW9f6o7fvRP7X3ob1eHP3xqG91XtelOt5furbful5/+veX7tZ367v10/pp/Wxf3rff3l9/+veXq3W1rtZqrdZq7dZu7dZpndZpfbQ+Wh+tz9Zn63P7qf3YfnH87eP18R3Zf7xeHDgXzjXOhXPj3Dg3zj3OjfPgPDgPzjPO007tL452+vjLx3Za9h8</vt:lpwstr>
  </property>
  <property fmtid="{D5CDD505-2E9C-101B-9397-08002B2CF9AE}" pid="38" name="Comparison_Drivers7CellChanges1_2">
    <vt:lpwstr>Lp3AKp8YpHOEIRzgaRzjGMY5xPI5xghOc4GSc4Bw4vLR4ac1Li5fWiXPinDjnOIApGBQMCgY1DAoGBYOCQcGghkHBoGBQMCgY1DAoGAgGgoFgoGEgGAgGgoFgoGEgGAgGgoFgoGEgGAgGgoFgoGEgGIjWorVorWktWovWorVorWktWovWorVorWktWpvWprVp7WltWpvWprVp7WltWpvWprVp7WltWpvWprVp7WltWpvNmc2ZzXk2ZzZnNmc2Zz</vt:lpwstr>
  </property>
  <property fmtid="{D5CDD505-2E9C-101B-9397-08002B2CF9AE}" pid="39" name="Comparison_Drivers7CellChanges1_3">
    <vt:lpwstr>bn2ZzZnNmc2ZzZnGdz8y8dWofWoWqoGqqGfqFf6BdKhVKhVGgSmoQmYXwYH8aHmWFmmJkZBOwAOxAOhAPhgDVgDVjzfKvj6X+E/Xyv/yu5tvV/A3eLAf5sa/g23jU4m+Yaeg1vDaxmtYZNo1mDokmseXk/fIXr/eQVrvdjV7jez1zhej9whev9tBWu96NWuB6uU6wfskKxfsIKxfoFSxMNzqUJB+XSxINxaQaAcGlGgG9phoBuacaAbWkGgWxpR</vt:lpwstr>
  </property>
  <property fmtid="{D5CDD505-2E9C-101B-9397-08002B2CF9AE}" pid="40" name="Comparison_Drivers7CellChanges1_4">
    <vt:lpwstr>oFraYYNquz13H7eH3xZcmw/+AriQN2oG/Wgnlb9lcKBKhQ3+iuDA2WUUUEFdaAO1Ik6UcwoZhQzihnFjGKGmCFmiBlihpghZogZYoZIESkiRaSIFJFiUkyKSTEpJsWkmBSTYpqapqapaWqamqYhJaSElJASUkJKSAkpISWkhJSQElIyKTQNTUPT0DQ0nSVUR1z3+1O7t0/p6MP3P+r9TJ3UBgAA</vt:lpwstr>
  </property>
  <property fmtid="{D5CDD505-2E9C-101B-9397-08002B2CF9AE}" pid="41" name="Comparison_Elasticities12RowInsertions">
    <vt:lpwstr/>
  </property>
  <property fmtid="{D5CDD505-2E9C-101B-9397-08002B2CF9AE}" pid="42" name="Comparison_Elasticities12ColumnInsertions">
    <vt:lpwstr/>
  </property>
  <property fmtid="{D5CDD505-2E9C-101B-9397-08002B2CF9AE}" pid="43" name="Comparison_Elasticities12CellChanges1_1">
    <vt:lpwstr>xw0AAB+LCAAAAAAABAAll0Fy3DoMBS+kqpgiQUneJanvzSBF8D4+/O8eL6D3ptolDp8BxLmu0c9+fv9ux595H39a43G2+9MHH+f9q83rus4W36/z/KSOfyh1LJQ6Nkodr3PCJ3zCJ3zCJ3zCJ/yCX/ALfsEv+AW/4Bf8ht/wG37Db/gNv+E3/IE/8Af+wB/4A3/gz/HqH5/U8Q+ljoVSx0YpeIM3eIM3eIM3eIM3OPfr3A+l4NwP3SgF7/AO7/A</vt:lpwstr>
  </property>
  <property fmtid="{D5CDD505-2E9C-101B-9397-08002B2CF9AE}" pid="44" name="Comparison_Elasticities12CellChanges1_2">
    <vt:lpwstr>O7/AO7/AOH/ABH/ABH/ABH/ABD3jAAx7wgAc84AEnv05+KAUnP3SjFJz8OvmhFJz80I1ScPLr5IdScPJDN0rBya+TH0rByQ/dKHW8BvkN8kOpY6HUsVEKTn6D/FAKTn7oRik4+Q3yQyk4+aEbpeDkN8gPpeDkh26UgpPfID+UgpMfulEKzv0G90MpOPdDN0rBud/gfigF537oRqnjFdwvuB9KHQuljo1ScO4X3A+l4NwP3SgF537B/VAKzv3QjV</vt:lpwstr>
  </property>
  <property fmtid="{D5CDD505-2E9C-101B-9397-08002B2CF9AE}" pid="45" name="Comparison_Elasticities12CellChanges1_3">
    <vt:lpwstr>Jw7hfcD6Xg3A/dKAXnfsH9UArO/dCNUnD6I+gPlILTH+hGKTj9EfQHSsHpD3SjFJz+CPoDpeD0B7pRCk5+QX4oBSc/dKMUnPyC/FAKTn7oRqnjNclvkh9KHQuljo1ScPKb5IdScPJDN0rByW+SH0rByQ/dKAUnv0l+KAUnP3SjFJz8JvmhFJz80I1ScPKb5IdScPJDN0rByW+SH0rByQ/dKHV8nSwyH2waXJ4/O+78LB1gSt1juDzfGw5XOsAld</vt:lpwstr>
  </property>
  <property fmtid="{D5CDD505-2E9C-101B-9397-08002B2CF9AE}" pid="46" name="Comparison_Elasticities12CellChanges1_4">
    <vt:lpwstr>Yvh8nzvN1zpALfUHYbL873dcKUDPNJH+kjdbbjSfZ2sLx9QXOqWrnSAJm3SJm3SJm1Sb+Tu0qVu6UoH6NIu7dIu7dIuHdIhHdIhHdIhDWlIQxrSkIbUrNxZutQtXekAZuXG0qVu6UoHMCv3lS51S1c6gFm5rXSpW7rSfZ3DrNxVutQtXekAZuWm0qVu6UoHMCv3lC51S1c6gFm5pXSpW7rSAczKHaVL3dKVDuCN3FC61C1d6QDeyP2kS93Sle7r</vt:lpwstr>
  </property>
  <property fmtid="{D5CDD505-2E9C-101B-9397-08002B2CF9AE}" pid="47" name="Comparison_Elasticities12CellChanges1_5">
    <vt:lpwstr>DG/kdtKlbulKB/BG7iZd6paudABv5GbSpW7pSgfwRu4lXeqWrnQAb+RW0qVu6UoH8LfvTtKlbulKB/C370bSpW7pSgfwt+8+0qVu6UoHMCu3kS51S1c6gFm5i3SpW7rSfZ3TrNxEutQtXekAZuUe0qVu6UoHMKv5/ivGrNxPutIBzModpEvd0pUOYFZuIF3qlq50ALNy/+hSt3SlA5jVNKtpVvP9d5NZzfmrxXO252N+588+OupnGx353kCTz++</vt:lpwstr>
  </property>
  <property fmtid="{D5CDD505-2E9C-101B-9397-08002B2CF9AE}" pid="48" name="Comparison_Elasticities12CellChanges1_6">
    <vt:lpwstr>f5LNJXnw2x4vPZnfz2eRuPpvWw2ezeo50k7A+yj2CpruDhVFuDjTdFqyIcleg6X5gKZTbAU03Amug3AdougMY/HIDoOnUM+rlzKPpnDPc5ZSj6WQzzuVco+ksM8DlJKPp9DKy5eyi6bwypOW0oumEMpblfKLpTDKI5USi6RQyeuUMouncMWzl1KHppDFe5Zyh6WwxUOVkoek0MULlLKHp/DA05fSg6cQwJuW8oOmMMBjlhKDpVDAK5Uyg6RzQ/O</vt:lpwstr>
  </property>
  <property fmtid="{D5CDD505-2E9C-101B-9397-08002B2CF9AE}" pid="49" name="Comparison_Elasticities12CellChanges1_7">
    <vt:lpwstr>UUoGnn0+5l36Npr9PgZaejaXfT0mVvo2k/08RlN6NpB9O2Zf+iac/SqGXHommX0pplj6JpX9KMZVeiaSfSfmUfomnv0Xpl59l446M9d3++f/t/AR/Hf/5L6EM3dVN36S7drXv/3KN7cHSXD13TNZ1v6b6FXvKhG7qhC13oPKN7RveM7hndM7pndM/onjE8Y3jG8IzhGcMzhmcMzxieMTxjeMbwLcO3DN8yfEv4lvAt4VvCt4RvCd8SviV8S/iW8</vt:lpwstr>
  </property>
  <property fmtid="{D5CDD505-2E9C-101B-9397-08002B2CF9AE}" pid="50" name="Comparison_Elasticities12CellChanges1_8">
    <vt:lpwstr>C3hNw2/afhNw28aftPwm4ZnhGeEZ4RnTM+YnjE9Y3rG9IzpGdMzpmdMz5ieMT1jesb0jPcvpnGd6/7+e54fB4/BY8z/AUU2nVbHDQAA</vt:lpwstr>
  </property>
  <property fmtid="{D5CDD505-2E9C-101B-9397-08002B2CF9AE}" pid="51" name="Comparison_Overlays8RowInsertions">
    <vt:lpwstr/>
  </property>
  <property fmtid="{D5CDD505-2E9C-101B-9397-08002B2CF9AE}" pid="52" name="Comparison_Overlays8ColumnInsertions">
    <vt:lpwstr/>
  </property>
  <property fmtid="{D5CDD505-2E9C-101B-9397-08002B2CF9AE}" pid="53" name="Comparison_Overlays8CellChanges1_1">
    <vt:lpwstr>CgAAAB+LCAAAAAAABAAzNzcxNjI2qnE0BAD0Bb+rCgAAAA==</vt:lpwstr>
  </property>
  <property fmtid="{D5CDD505-2E9C-101B-9397-08002B2CF9AE}" pid="54" name="Comparison_C&gt;2RowInsertions">
    <vt:lpwstr/>
  </property>
  <property fmtid="{D5CDD505-2E9C-101B-9397-08002B2CF9AE}" pid="55" name="Comparison_C&gt;2ColumnInsertions">
    <vt:lpwstr/>
  </property>
  <property fmtid="{D5CDD505-2E9C-101B-9397-08002B2CF9AE}" pid="56" name="Comparison_RevsForecast(Nom)17RowInsertions">
    <vt:lpwstr/>
  </property>
  <property fmtid="{D5CDD505-2E9C-101B-9397-08002B2CF9AE}" pid="57" name="Comparison_RevsForecast(Nom)17ColumnInsertions">
    <vt:lpwstr/>
  </property>
  <property fmtid="{D5CDD505-2E9C-101B-9397-08002B2CF9AE}" pid="58" name="Comparison_RevsForecast(Nom)17CellChanges1_1">
    <vt:lpwstr>CgAAAB+LCAAAAAAABAAzNzcxNjI2qnE0BAD0Bb+rCgAAAA==</vt:lpwstr>
  </property>
  <property fmtid="{D5CDD505-2E9C-101B-9397-08002B2CF9AE}" pid="59" name="Comparison_OpexForecast(Nom)17RowInsertions">
    <vt:lpwstr/>
  </property>
  <property fmtid="{D5CDD505-2E9C-101B-9397-08002B2CF9AE}" pid="60" name="Comparison_OpexForecast(Nom)17ColumnInsertions">
    <vt:lpwstr/>
  </property>
  <property fmtid="{D5CDD505-2E9C-101B-9397-08002B2CF9AE}" pid="61" name="Comparison_OpexForecast(Nom)17CellChanges1_1">
    <vt:lpwstr>CgAAAB+LCAAAAAAABAAzNzcxNjI2qnE0BAD0Bb+rCgAAAA==</vt:lpwstr>
  </property>
  <property fmtid="{D5CDD505-2E9C-101B-9397-08002B2CF9AE}" pid="62" name="Comparison_Forecast(Real)14RowInsertions">
    <vt:lpwstr/>
  </property>
  <property fmtid="{D5CDD505-2E9C-101B-9397-08002B2CF9AE}" pid="63" name="Comparison_Forecast(Real)14ColumnInsertions">
    <vt:lpwstr/>
  </property>
  <property fmtid="{D5CDD505-2E9C-101B-9397-08002B2CF9AE}" pid="64" name="Comparison_Forecast(Real)14CellChanges1_1">
    <vt:lpwstr>CgAAAB+LCAAAAAAABAAzNzcxNjI2qnE0BAD0Bb+rCgAAAA==</vt:lpwstr>
  </property>
  <property fmtid="{D5CDD505-2E9C-101B-9397-08002B2CF9AE}" pid="65" name="Comparison_O&gt;2RowInsertions">
    <vt:lpwstr/>
  </property>
  <property fmtid="{D5CDD505-2E9C-101B-9397-08002B2CF9AE}" pid="66" name="Comparison_O&gt;2ColumnInsertions">
    <vt:lpwstr/>
  </property>
  <property fmtid="{D5CDD505-2E9C-101B-9397-08002B2CF9AE}" pid="67" name="MSIP_Label_3196a3aa-34a9-4b82-9eed-745e5fc3f53e_Enabled">
    <vt:lpwstr>true</vt:lpwstr>
  </property>
  <property fmtid="{D5CDD505-2E9C-101B-9397-08002B2CF9AE}" pid="68" name="MSIP_Label_3196a3aa-34a9-4b82-9eed-745e5fc3f53e_SetDate">
    <vt:lpwstr>2021-08-03T11:26:00Z</vt:lpwstr>
  </property>
  <property fmtid="{D5CDD505-2E9C-101B-9397-08002B2CF9AE}" pid="69" name="MSIP_Label_3196a3aa-34a9-4b82-9eed-745e5fc3f53e_Method">
    <vt:lpwstr>Standard</vt:lpwstr>
  </property>
  <property fmtid="{D5CDD505-2E9C-101B-9397-08002B2CF9AE}" pid="70" name="MSIP_Label_3196a3aa-34a9-4b82-9eed-745e5fc3f53e_Name">
    <vt:lpwstr>3196a3aa-34a9-4b82-9eed-745e5fc3f53e</vt:lpwstr>
  </property>
  <property fmtid="{D5CDD505-2E9C-101B-9397-08002B2CF9AE}" pid="71" name="MSIP_Label_3196a3aa-34a9-4b82-9eed-745e5fc3f53e_SiteId">
    <vt:lpwstr>c4edd5ba-10c3-4fe3-946a-7c9c446ab8c8</vt:lpwstr>
  </property>
  <property fmtid="{D5CDD505-2E9C-101B-9397-08002B2CF9AE}" pid="72" name="MSIP_Label_3196a3aa-34a9-4b82-9eed-745e5fc3f53e_ActionId">
    <vt:lpwstr>a9812351-cb77-44e8-8b4b-39943decae95</vt:lpwstr>
  </property>
  <property fmtid="{D5CDD505-2E9C-101B-9397-08002B2CF9AE}" pid="73" name="MSIP_Label_3196a3aa-34a9-4b82-9eed-745e5fc3f53e_ContentBits">
    <vt:lpwstr>0</vt:lpwstr>
  </property>
  <property fmtid="{D5CDD505-2E9C-101B-9397-08002B2CF9AE}" pid="74" name="MediaServiceImageTags">
    <vt:lpwstr/>
  </property>
  <property fmtid="{D5CDD505-2E9C-101B-9397-08002B2CF9AE}" pid="75" name="_dlc_DocIdItemGuid">
    <vt:lpwstr>d583ef8a-636b-41ad-9a26-c38458d383d9</vt:lpwstr>
  </property>
</Properties>
</file>